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21" i="2"/>
  <c r="I20" i="2" s="1"/>
  <c r="I11" i="2"/>
  <c r="I37" i="2"/>
  <c r="I35" i="2"/>
  <c r="I14" i="2"/>
  <c r="I33" i="2"/>
  <c r="H28" i="2"/>
  <c r="I28" i="2" s="1"/>
  <c r="I25" i="2" s="1"/>
  <c r="H16" i="2"/>
  <c r="I16" i="2" s="1"/>
  <c r="H11" i="2"/>
  <c r="H17" i="2"/>
  <c r="I17" i="2" s="1"/>
  <c r="H9" i="2"/>
  <c r="H8" i="2"/>
  <c r="I8" i="2" s="1"/>
  <c r="H14" i="2"/>
  <c r="H37" i="2"/>
  <c r="H35" i="2"/>
  <c r="H33" i="2"/>
  <c r="H32" i="2" s="1"/>
  <c r="I45" i="2"/>
  <c r="I38" i="2"/>
  <c r="G6" i="2"/>
  <c r="H45" i="2"/>
  <c r="H38" i="2"/>
  <c r="H20" i="2"/>
  <c r="I50" i="2"/>
  <c r="I49" i="2"/>
  <c r="I48" i="2"/>
  <c r="I47" i="2"/>
  <c r="I46" i="2"/>
  <c r="I44" i="2"/>
  <c r="I43" i="2"/>
  <c r="I42" i="2"/>
  <c r="I41" i="2"/>
  <c r="I40" i="2"/>
  <c r="I39" i="2"/>
  <c r="I36" i="2"/>
  <c r="I34" i="2"/>
  <c r="I31" i="2"/>
  <c r="I30" i="2"/>
  <c r="I29" i="2"/>
  <c r="I27" i="2"/>
  <c r="I26" i="2"/>
  <c r="I24" i="2"/>
  <c r="I23" i="2"/>
  <c r="I22" i="2"/>
  <c r="I19" i="2"/>
  <c r="I18" i="2"/>
  <c r="I13" i="2"/>
  <c r="I12" i="2"/>
  <c r="I10" i="2"/>
  <c r="H50" i="2"/>
  <c r="H49" i="2"/>
  <c r="H48" i="2"/>
  <c r="H47" i="2"/>
  <c r="H46" i="2"/>
  <c r="H44" i="2"/>
  <c r="H43" i="2"/>
  <c r="H42" i="2"/>
  <c r="H41" i="2"/>
  <c r="H40" i="2"/>
  <c r="H39" i="2"/>
  <c r="H36" i="2"/>
  <c r="H34" i="2"/>
  <c r="H31" i="2"/>
  <c r="H30" i="2"/>
  <c r="H29" i="2"/>
  <c r="H27" i="2"/>
  <c r="H26" i="2"/>
  <c r="H24" i="2"/>
  <c r="H23" i="2"/>
  <c r="H22" i="2"/>
  <c r="H21" i="2"/>
  <c r="H19" i="2"/>
  <c r="H18" i="2"/>
  <c r="H13" i="2"/>
  <c r="H12" i="2"/>
  <c r="H10" i="2"/>
  <c r="G9" i="1"/>
  <c r="I9" i="1" s="1"/>
  <c r="I30" i="1"/>
  <c r="I16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G88" i="1"/>
  <c r="G81" i="1"/>
  <c r="G68" i="1"/>
  <c r="G63" i="1"/>
  <c r="G57" i="1"/>
  <c r="G54" i="1"/>
  <c r="G51" i="1"/>
  <c r="G48" i="1"/>
  <c r="G43" i="1"/>
  <c r="G34" i="1"/>
  <c r="G31" i="1"/>
  <c r="H25" i="2" l="1"/>
  <c r="I15" i="2"/>
  <c r="H15" i="2"/>
  <c r="I7" i="2"/>
  <c r="H7" i="2"/>
  <c r="I32" i="2"/>
  <c r="G45" i="2"/>
  <c r="G38" i="2"/>
  <c r="G32" i="2"/>
  <c r="G25" i="2"/>
  <c r="G20" i="2"/>
  <c r="G15" i="2"/>
  <c r="G7" i="2"/>
  <c r="H6" i="2" l="1"/>
  <c r="I6" i="2"/>
</calcChain>
</file>

<file path=xl/sharedStrings.xml><?xml version="1.0" encoding="utf-8"?>
<sst xmlns="http://schemas.openxmlformats.org/spreadsheetml/2006/main" count="335" uniqueCount="147">
  <si>
    <t xml:space="preserve">Համայնքի (բնակավայրի) հողամասերի նպատակային և գործառնական նշանակությունների փոփոխությունները Ձև 1 </t>
  </si>
  <si>
    <t>Հողամասի N
Գծագրի վրա</t>
  </si>
  <si>
    <t>Առկա նպատակային և գործառնական
նշանակությունը</t>
  </si>
  <si>
    <t>Մակերեսը
(հա)</t>
  </si>
  <si>
    <t>Գլխավոր հատակագծում փոփոխված նպատակային և/կամ 
Գործառնական նշանակությունը</t>
  </si>
  <si>
    <t>Առաջնահերթ միջոցառումներ (1-5 տարի)</t>
  </si>
  <si>
    <t>Գյուղատնտեսության հողերից՝</t>
  </si>
  <si>
    <t>այլ գյուղ հողեր</t>
  </si>
  <si>
    <t xml:space="preserve">Բնակավայրի հողերից՝ </t>
  </si>
  <si>
    <t>բնակելի կառուցապատման</t>
  </si>
  <si>
    <t>հասարակական կառուցապատման</t>
  </si>
  <si>
    <t>Միջնաժամկետ միջոցառումներ (5-10 տարի)</t>
  </si>
  <si>
    <t>Հեռանկարային միջոցառումներ (10-15 տարի)</t>
  </si>
  <si>
    <t>վարելահող</t>
  </si>
  <si>
    <t>խոտհարք</t>
  </si>
  <si>
    <t>4․ Շահումյան</t>
  </si>
  <si>
    <t xml:space="preserve">գյուղատնտեսական նշանակության (այլ հողատեսքեր) </t>
  </si>
  <si>
    <t>բնակելի կառուցապատման (տնամերձ)</t>
  </si>
  <si>
    <t>բնակելի կառուցապատման (այլ հողերի)</t>
  </si>
  <si>
    <t>գյուղատնտեսական արտադրական օբյեկտների</t>
  </si>
  <si>
    <t>արդյունաբերական օբյեկտների</t>
  </si>
  <si>
    <t>հանգստի համար նախատեսված</t>
  </si>
  <si>
    <t>Արդյունաբ․, ընդերքօգտ․ և այլ արտ․ 
Նշանակութ․ օբ</t>
  </si>
  <si>
    <t>Հատուկ պահպանվող տարածքների հողերից՝</t>
  </si>
  <si>
    <t>ԳԲ-1</t>
  </si>
  <si>
    <t>ԳԲ-2</t>
  </si>
  <si>
    <t>ԳԲ-3</t>
  </si>
  <si>
    <t>ԳԲ-4</t>
  </si>
  <si>
    <t>ԳԱ-1</t>
  </si>
  <si>
    <t>ԳԲ-5</t>
  </si>
  <si>
    <t>ԳԲ-6</t>
  </si>
  <si>
    <t>ԳԲ-7</t>
  </si>
  <si>
    <t>ԳԱ-2</t>
  </si>
  <si>
    <t>ԲԱ-1</t>
  </si>
  <si>
    <t>ԲԲ-1</t>
  </si>
  <si>
    <t>ԲԲ-2</t>
  </si>
  <si>
    <t>ԲԲ-3</t>
  </si>
  <si>
    <t>ԲԲ-4</t>
  </si>
  <si>
    <t>ԲԲ-5</t>
  </si>
  <si>
    <t>ԲԲ-6</t>
  </si>
  <si>
    <t>ԱԲ-1</t>
  </si>
  <si>
    <t>ԱԱ-1</t>
  </si>
  <si>
    <t>ԱՀ-1</t>
  </si>
  <si>
    <t>ԳԲ-8</t>
  </si>
  <si>
    <t>ԲԲ-7</t>
  </si>
  <si>
    <t>ԲԲ-8</t>
  </si>
  <si>
    <t>ԲԲ-9</t>
  </si>
  <si>
    <t>ԳԲ-9</t>
  </si>
  <si>
    <t>ԲԲ-10</t>
  </si>
  <si>
    <t>ԲԲ-11</t>
  </si>
  <si>
    <t>ԲԲ-12</t>
  </si>
  <si>
    <t>ԲԲ-13</t>
  </si>
  <si>
    <t>4. Շահումյան</t>
  </si>
  <si>
    <t>Ցուցանիշը</t>
  </si>
  <si>
    <t>Չափման միավորը</t>
  </si>
  <si>
    <t>Փաստացի</t>
  </si>
  <si>
    <t>Առաջնահերթ</t>
  </si>
  <si>
    <t>Հեռանկարային</t>
  </si>
  <si>
    <r>
      <t>Համայնքի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համակցված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փաստաթղթի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դեպքում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նխագծվող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համայնքների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վարչական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սահմաններում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ընդգրկված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ընհանուր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մակերեսը՝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ընդամենը</t>
    </r>
  </si>
  <si>
    <t>հա</t>
  </si>
  <si>
    <r>
      <t>Բնակավայրի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>,</t>
    </r>
    <r>
      <rPr>
        <b/>
        <i/>
        <sz val="9"/>
        <color theme="1"/>
        <rFont val="Arial"/>
        <family val="2"/>
      </rPr>
      <t>որից՝</t>
    </r>
  </si>
  <si>
    <r>
      <t>Բնակելի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</si>
  <si>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Տնամերձ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</si>
  <si>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t>Այգեգործական</t>
  </si>
  <si>
    <r>
      <t>Հասարակական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</si>
  <si>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Խառը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</si>
  <si>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Ընդհանուր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օգտագործման</t>
    </r>
  </si>
  <si>
    <r>
      <t>Այլ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հողեր</t>
    </r>
  </si>
  <si>
    <r>
      <t>Արդյունաբերության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ընդերքօգտագործման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և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այլ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արտադրական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</si>
  <si>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r>
      <t>Արդյունաբերական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օբյեկտների</t>
    </r>
  </si>
  <si>
    <r>
      <t>Գյուղատնտեսական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արտադրական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օբյեկտների</t>
    </r>
  </si>
  <si>
    <t>Պահեստարանների</t>
  </si>
  <si>
    <r>
      <t>Ընդերքի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օգտագործման</t>
    </r>
  </si>
  <si>
    <r>
      <t>Էներգետիկայի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կապի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տրանսպորտի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կոմունալ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ենթակառուցվաշքների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</si>
  <si>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Էներգետիկայի</t>
  </si>
  <si>
    <t>Կապի</t>
  </si>
  <si>
    <t>Տրանսպորտի</t>
  </si>
  <si>
    <r>
      <t>Կոմունալ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ենթակառուցվածքների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</si>
  <si>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պահպանվող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տարածքների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</si>
  <si>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Բնապահպանական</t>
  </si>
  <si>
    <t>Առողջարարական</t>
  </si>
  <si>
    <r>
      <t>Հանգստի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համար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նախատեսված</t>
    </r>
  </si>
  <si>
    <r>
      <t>Պատմական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և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մշակութային</t>
    </r>
  </si>
  <si>
    <r>
      <t>Գերեզմանոցների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տարածքներ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</si>
  <si>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</si>
  <si>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Գյուղատնտեսական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հողեր,</t>
    </r>
  </si>
  <si>
    <t>Վարելահող</t>
  </si>
  <si>
    <r>
      <t>Պտղատու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այգիներ</t>
    </r>
  </si>
  <si>
    <t>Խոտհարքներ</t>
  </si>
  <si>
    <t>Արոտավայր</t>
  </si>
  <si>
    <r>
      <t>Այլ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հողատեսքեր</t>
    </r>
  </si>
  <si>
    <r>
      <t>Անտառային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</si>
  <si>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Ջրային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</si>
  <si>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t>Գետեր</t>
  </si>
  <si>
    <t>Ջրամբարներ</t>
  </si>
  <si>
    <t>Լճեր</t>
  </si>
  <si>
    <t>Ջրանցքներ</t>
  </si>
  <si>
    <t>Հիդրոտեխ․ և ջրտնտ․ այլ օբ․</t>
  </si>
  <si>
    <t>Անտառներ</t>
  </si>
  <si>
    <t>Անտառային վարելահող</t>
  </si>
  <si>
    <t>Անտառային խոտհարք</t>
  </si>
  <si>
    <t>Անտառային արոտավայր</t>
  </si>
  <si>
    <t>Անտառային թփուտ</t>
  </si>
  <si>
    <t>Անտառային այլ հողեր</t>
  </si>
  <si>
    <t>ԲԲ-14</t>
  </si>
  <si>
    <t>ԲԲ-15</t>
  </si>
  <si>
    <t>ԳԲ-10</t>
  </si>
  <si>
    <t>ԳԲ-11</t>
  </si>
  <si>
    <t>ԳԲ-12</t>
  </si>
  <si>
    <t>ԳԲ-13</t>
  </si>
  <si>
    <t>ԳԲ-14</t>
  </si>
  <si>
    <t>ԳԲ-15</t>
  </si>
  <si>
    <t>ԳԲ-16</t>
  </si>
  <si>
    <t>ԳԲ-17</t>
  </si>
  <si>
    <t>ԳԲ-18</t>
  </si>
  <si>
    <t>ԳԲ-19</t>
  </si>
  <si>
    <t>ԳԲ-20</t>
  </si>
  <si>
    <t>Էներգետիկայի, կապի, տրանսպորտի, 
կոմունալ ենթակառուցվածքների հողեր</t>
  </si>
  <si>
    <t xml:space="preserve">էներգետիկայի </t>
  </si>
  <si>
    <t>ԷԲ-1</t>
  </si>
  <si>
    <t>ԷԲ-2</t>
  </si>
  <si>
    <t>ԲԲ-16</t>
  </si>
  <si>
    <t>ԲԲ-17</t>
  </si>
  <si>
    <t>ԳԲ-21</t>
  </si>
  <si>
    <t>ԲԱ-2</t>
  </si>
  <si>
    <t>ԲԱ-3</t>
  </si>
  <si>
    <t>ԲԱ-4</t>
  </si>
  <si>
    <t>ԱԱ-2</t>
  </si>
  <si>
    <t>ԳԲ-22</t>
  </si>
  <si>
    <t>ԳԲ-23</t>
  </si>
  <si>
    <t>ԳԲ-24</t>
  </si>
  <si>
    <t>ԳԲ-25</t>
  </si>
  <si>
    <t>ԳԲ-26</t>
  </si>
  <si>
    <t>ԳԲ-27</t>
  </si>
  <si>
    <t>ԳԲ-28</t>
  </si>
  <si>
    <t>ԳԲ-29</t>
  </si>
  <si>
    <t>ԳԲ-30</t>
  </si>
  <si>
    <t>ԳԲ-31</t>
  </si>
  <si>
    <t>ԳԲ-32</t>
  </si>
  <si>
    <t>ԳԲ-33</t>
  </si>
  <si>
    <t>ԳԲ-34</t>
  </si>
  <si>
    <t>ԳԲ-35</t>
  </si>
  <si>
    <t>ԳԲ-36</t>
  </si>
  <si>
    <t>բնակավայրեի (այլ հողերի)</t>
  </si>
  <si>
    <t xml:space="preserve"> </t>
  </si>
  <si>
    <t>ԳԲ-37</t>
  </si>
  <si>
    <t>ԳԲ-38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</si>
</sst>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Arial"/>
      <family val="2"/>
    </font>
    <font>
      <b/>
      <i/>
      <sz val="9"/>
      <color theme="1"/>
      <name val="Arial Armenian"/>
      <family val="2"/>
    </font>
    <font>
      <sz val="9"/>
      <color theme="1"/>
      <name val="Arial"/>
      <family val="2"/>
    </font>
    <font>
      <sz val="9"/>
      <color theme="1"/>
      <name val="Arial Armenian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90"/>
  <sheetViews>
    <sheetView tabSelected="1" zoomScaleNormal="100" workbookViewId="0"/>
  </sheetViews>
  <sheetFormatPr defaultRowHeight="14.5" x14ac:dyDescent="0.35"/>
  <cols>
    <col min="1" max="2" width="8.7265625" style="20"/>
    <col min="3" max="3" width="9.1796875" style="20" customWidth="1"/>
    <col min="4" max="4" width="8.7265625" style="21"/>
    <col min="5" max="5" width="13.26953125" style="20" customWidth="1"/>
    <col min="6" max="6" width="52.453125" style="20" customWidth="1"/>
    <col min="7" max="7" width="11.1796875" style="21" customWidth="1"/>
    <col min="8" max="8" width="57.7265625" style="20" customWidth="1"/>
    <col min="9" max="9" width="11.54296875" style="35" customWidth="1"/>
  </cols>
  <sheetData>
    <row r="4" spans="1:14" x14ac:dyDescent="0.35">
      <c r="E4" s="29" t="s">
        <v>15</v>
      </c>
      <c r="F4" s="29"/>
      <c r="G4" s="29"/>
      <c r="H4" s="29"/>
      <c r="I4" s="29"/>
    </row>
    <row r="5" spans="1:14" x14ac:dyDescent="0.35">
      <c r="E5" s="29" t="s">
        <v>0</v>
      </c>
      <c r="F5" s="29"/>
      <c r="G5" s="29"/>
      <c r="H5" s="29"/>
      <c r="I5" s="29"/>
      <c r="J5" s="1"/>
      <c r="K5" s="1"/>
      <c r="L5" s="1"/>
      <c r="M5" s="1"/>
      <c r="N5" s="1"/>
    </row>
    <row r="6" spans="1:14" ht="32.25" customHeight="1" x14ac:dyDescent="0.35">
      <c r="E6" s="28" t="s">
        <v>1</v>
      </c>
      <c r="F6" s="28" t="s">
        <v>2</v>
      </c>
      <c r="G6" s="28" t="s">
        <v>3</v>
      </c>
      <c r="H6" s="28" t="s">
        <v>4</v>
      </c>
      <c r="I6" s="28" t="s">
        <v>3</v>
      </c>
    </row>
    <row r="7" spans="1:14" x14ac:dyDescent="0.35">
      <c r="E7" s="3">
        <v>1</v>
      </c>
      <c r="F7" s="3">
        <v>2</v>
      </c>
      <c r="G7" s="3">
        <v>3</v>
      </c>
      <c r="H7" s="3">
        <v>4</v>
      </c>
      <c r="I7" s="3">
        <v>5</v>
      </c>
    </row>
    <row r="8" spans="1:14" x14ac:dyDescent="0.35">
      <c r="E8" s="30" t="s">
        <v>5</v>
      </c>
      <c r="F8" s="30"/>
      <c r="G8" s="30"/>
      <c r="H8" s="30"/>
      <c r="I8" s="30"/>
    </row>
    <row r="9" spans="1:14" s="5" customFormat="1" x14ac:dyDescent="0.35">
      <c r="A9" s="21"/>
      <c r="B9" s="21"/>
      <c r="C9" s="21"/>
      <c r="D9" s="21"/>
      <c r="E9" s="38"/>
      <c r="F9" s="6" t="s">
        <v>6</v>
      </c>
      <c r="G9" s="6">
        <f>SUM(G10:G30)</f>
        <v>8.0849999999999991</v>
      </c>
      <c r="H9" s="6" t="s">
        <v>8</v>
      </c>
      <c r="I9" s="6">
        <f>G9</f>
        <v>8.0849999999999991</v>
      </c>
    </row>
    <row r="10" spans="1:14" s="26" customFormat="1" x14ac:dyDescent="0.35">
      <c r="A10" s="25"/>
      <c r="B10" s="25"/>
      <c r="C10" s="25"/>
      <c r="D10" s="25"/>
      <c r="E10" s="39" t="s">
        <v>24</v>
      </c>
      <c r="F10" s="2" t="s">
        <v>13</v>
      </c>
      <c r="G10" s="2">
        <v>0.34560000000000002</v>
      </c>
      <c r="H10" s="2" t="s">
        <v>9</v>
      </c>
      <c r="I10" s="3">
        <f t="shared" ref="I10:I55" si="0">G10</f>
        <v>0.34560000000000002</v>
      </c>
    </row>
    <row r="11" spans="1:14" s="5" customFormat="1" x14ac:dyDescent="0.35">
      <c r="A11" s="21"/>
      <c r="B11" s="21"/>
      <c r="C11" s="21"/>
      <c r="D11" s="21"/>
      <c r="E11" s="38" t="s">
        <v>25</v>
      </c>
      <c r="F11" s="3" t="s">
        <v>13</v>
      </c>
      <c r="G11" s="3">
        <v>4.99E-2</v>
      </c>
      <c r="H11" s="3" t="s">
        <v>9</v>
      </c>
      <c r="I11" s="3">
        <f t="shared" si="0"/>
        <v>4.99E-2</v>
      </c>
    </row>
    <row r="12" spans="1:14" s="5" customFormat="1" x14ac:dyDescent="0.35">
      <c r="A12" s="21"/>
      <c r="B12" s="21"/>
      <c r="C12" s="21"/>
      <c r="D12" s="21"/>
      <c r="E12" s="38" t="s">
        <v>26</v>
      </c>
      <c r="F12" s="3" t="s">
        <v>13</v>
      </c>
      <c r="G12" s="3">
        <v>0.1095</v>
      </c>
      <c r="H12" s="2" t="s">
        <v>17</v>
      </c>
      <c r="I12" s="3">
        <f t="shared" si="0"/>
        <v>0.1095</v>
      </c>
    </row>
    <row r="13" spans="1:14" s="5" customFormat="1" x14ac:dyDescent="0.35">
      <c r="A13" s="21"/>
      <c r="B13" s="21"/>
      <c r="C13" s="21"/>
      <c r="D13" s="21"/>
      <c r="E13" s="38" t="s">
        <v>27</v>
      </c>
      <c r="F13" s="3" t="s">
        <v>13</v>
      </c>
      <c r="G13" s="3">
        <v>0.10920000000000001</v>
      </c>
      <c r="H13" s="2" t="s">
        <v>17</v>
      </c>
      <c r="I13" s="3">
        <f t="shared" si="0"/>
        <v>0.10920000000000001</v>
      </c>
    </row>
    <row r="14" spans="1:14" s="5" customFormat="1" x14ac:dyDescent="0.35">
      <c r="A14" s="21"/>
      <c r="B14" s="21"/>
      <c r="C14" s="22"/>
      <c r="D14" s="21"/>
      <c r="E14" s="38" t="s">
        <v>29</v>
      </c>
      <c r="F14" s="3" t="s">
        <v>13</v>
      </c>
      <c r="G14" s="3">
        <v>0.1139</v>
      </c>
      <c r="H14" s="2" t="s">
        <v>17</v>
      </c>
      <c r="I14" s="3">
        <f t="shared" si="0"/>
        <v>0.1139</v>
      </c>
    </row>
    <row r="15" spans="1:14" s="5" customFormat="1" x14ac:dyDescent="0.35">
      <c r="A15" s="21"/>
      <c r="B15" s="21"/>
      <c r="C15" s="22"/>
      <c r="D15" s="21"/>
      <c r="E15" s="38" t="s">
        <v>30</v>
      </c>
      <c r="F15" s="3" t="s">
        <v>13</v>
      </c>
      <c r="G15" s="3">
        <v>0.27779999999999999</v>
      </c>
      <c r="H15" s="3" t="s">
        <v>10</v>
      </c>
      <c r="I15" s="3">
        <f t="shared" si="0"/>
        <v>0.27779999999999999</v>
      </c>
    </row>
    <row r="16" spans="1:14" s="5" customFormat="1" x14ac:dyDescent="0.35">
      <c r="A16" s="21"/>
      <c r="B16" s="21"/>
      <c r="C16" s="27"/>
      <c r="D16" s="21"/>
      <c r="E16" s="38" t="s">
        <v>31</v>
      </c>
      <c r="F16" s="3" t="s">
        <v>13</v>
      </c>
      <c r="G16" s="3">
        <v>1.4248000000000001</v>
      </c>
      <c r="H16" s="3" t="s">
        <v>10</v>
      </c>
      <c r="I16" s="3">
        <f t="shared" ref="I16" si="1">G16</f>
        <v>1.4248000000000001</v>
      </c>
    </row>
    <row r="17" spans="1:9" s="5" customFormat="1" x14ac:dyDescent="0.35">
      <c r="A17" s="21"/>
      <c r="B17" s="21"/>
      <c r="C17" s="27"/>
      <c r="D17" s="21"/>
      <c r="E17" s="38" t="s">
        <v>43</v>
      </c>
      <c r="F17" s="3" t="s">
        <v>14</v>
      </c>
      <c r="G17" s="3">
        <v>2.3128000000000002</v>
      </c>
      <c r="H17" s="3" t="s">
        <v>10</v>
      </c>
      <c r="I17" s="3">
        <f t="shared" si="0"/>
        <v>2.3128000000000002</v>
      </c>
    </row>
    <row r="18" spans="1:9" s="5" customFormat="1" x14ac:dyDescent="0.35">
      <c r="A18" s="21"/>
      <c r="B18" s="21"/>
      <c r="C18" s="27"/>
      <c r="D18" s="21"/>
      <c r="E18" s="38" t="s">
        <v>47</v>
      </c>
      <c r="F18" s="3" t="s">
        <v>14</v>
      </c>
      <c r="G18" s="3">
        <v>0.24790000000000001</v>
      </c>
      <c r="H18" s="3" t="s">
        <v>10</v>
      </c>
      <c r="I18" s="3">
        <f t="shared" si="0"/>
        <v>0.24790000000000001</v>
      </c>
    </row>
    <row r="19" spans="1:9" s="5" customFormat="1" x14ac:dyDescent="0.35">
      <c r="A19" s="21"/>
      <c r="B19" s="21"/>
      <c r="C19" s="27"/>
      <c r="D19" s="21"/>
      <c r="E19" s="38" t="s">
        <v>106</v>
      </c>
      <c r="F19" s="3" t="s">
        <v>14</v>
      </c>
      <c r="G19" s="3">
        <v>0.36649999999999999</v>
      </c>
      <c r="H19" s="3" t="s">
        <v>10</v>
      </c>
      <c r="I19" s="3">
        <f t="shared" si="0"/>
        <v>0.36649999999999999</v>
      </c>
    </row>
    <row r="20" spans="1:9" s="5" customFormat="1" x14ac:dyDescent="0.35">
      <c r="A20" s="21"/>
      <c r="B20" s="21"/>
      <c r="C20" s="27"/>
      <c r="D20" s="21"/>
      <c r="E20" s="38" t="s">
        <v>107</v>
      </c>
      <c r="F20" s="3" t="s">
        <v>14</v>
      </c>
      <c r="G20" s="3">
        <v>1.546</v>
      </c>
      <c r="H20" s="3" t="s">
        <v>10</v>
      </c>
      <c r="I20" s="3">
        <f t="shared" si="0"/>
        <v>1.546</v>
      </c>
    </row>
    <row r="21" spans="1:9" s="5" customFormat="1" x14ac:dyDescent="0.35">
      <c r="A21" s="21"/>
      <c r="B21" s="21"/>
      <c r="C21" s="27"/>
      <c r="D21" s="21"/>
      <c r="E21" s="38" t="s">
        <v>108</v>
      </c>
      <c r="F21" s="3" t="s">
        <v>14</v>
      </c>
      <c r="G21" s="3">
        <v>3.3999999999999998E-3</v>
      </c>
      <c r="H21" s="3" t="s">
        <v>10</v>
      </c>
      <c r="I21" s="3">
        <f t="shared" si="0"/>
        <v>3.3999999999999998E-3</v>
      </c>
    </row>
    <row r="22" spans="1:9" s="5" customFormat="1" x14ac:dyDescent="0.35">
      <c r="A22" s="21"/>
      <c r="B22" s="21"/>
      <c r="C22" s="27"/>
      <c r="D22" s="21"/>
      <c r="E22" s="38" t="s">
        <v>109</v>
      </c>
      <c r="F22" s="3" t="s">
        <v>14</v>
      </c>
      <c r="G22" s="3">
        <v>4.0000000000000001E-3</v>
      </c>
      <c r="H22" s="3" t="s">
        <v>10</v>
      </c>
      <c r="I22" s="3">
        <f t="shared" si="0"/>
        <v>4.0000000000000001E-3</v>
      </c>
    </row>
    <row r="23" spans="1:9" s="5" customFormat="1" x14ac:dyDescent="0.35">
      <c r="A23" s="21"/>
      <c r="B23" s="21"/>
      <c r="C23" s="27"/>
      <c r="D23" s="21"/>
      <c r="E23" s="38" t="s">
        <v>110</v>
      </c>
      <c r="F23" s="3" t="s">
        <v>14</v>
      </c>
      <c r="G23" s="3">
        <v>3.5000000000000001E-3</v>
      </c>
      <c r="H23" s="3" t="s">
        <v>10</v>
      </c>
      <c r="I23" s="3">
        <f t="shared" si="0"/>
        <v>3.5000000000000001E-3</v>
      </c>
    </row>
    <row r="24" spans="1:9" s="5" customFormat="1" x14ac:dyDescent="0.35">
      <c r="A24" s="21"/>
      <c r="B24" s="21"/>
      <c r="C24" s="27"/>
      <c r="D24" s="21"/>
      <c r="E24" s="38" t="s">
        <v>111</v>
      </c>
      <c r="F24" s="3" t="s">
        <v>14</v>
      </c>
      <c r="G24" s="3">
        <v>3.5000000000000001E-3</v>
      </c>
      <c r="H24" s="3" t="s">
        <v>10</v>
      </c>
      <c r="I24" s="3">
        <f t="shared" si="0"/>
        <v>3.5000000000000001E-3</v>
      </c>
    </row>
    <row r="25" spans="1:9" s="5" customFormat="1" x14ac:dyDescent="0.35">
      <c r="A25" s="21"/>
      <c r="B25" s="21"/>
      <c r="C25" s="34"/>
      <c r="D25" s="21"/>
      <c r="E25" s="38" t="s">
        <v>112</v>
      </c>
      <c r="F25" s="2" t="s">
        <v>16</v>
      </c>
      <c r="G25" s="3">
        <v>0.39910000000000001</v>
      </c>
      <c r="H25" s="3" t="s">
        <v>9</v>
      </c>
      <c r="I25" s="3">
        <f t="shared" si="0"/>
        <v>0.39910000000000001</v>
      </c>
    </row>
    <row r="26" spans="1:9" s="5" customFormat="1" x14ac:dyDescent="0.35">
      <c r="A26" s="21"/>
      <c r="B26" s="21"/>
      <c r="D26" s="21"/>
      <c r="E26" s="38" t="s">
        <v>113</v>
      </c>
      <c r="F26" s="2" t="s">
        <v>16</v>
      </c>
      <c r="G26" s="3">
        <v>0.06</v>
      </c>
      <c r="H26" s="3" t="s">
        <v>9</v>
      </c>
      <c r="I26" s="3">
        <f t="shared" si="0"/>
        <v>0.06</v>
      </c>
    </row>
    <row r="27" spans="1:9" s="5" customFormat="1" x14ac:dyDescent="0.35">
      <c r="A27" s="21"/>
      <c r="B27" s="21"/>
      <c r="D27" s="21"/>
      <c r="E27" s="38" t="s">
        <v>114</v>
      </c>
      <c r="F27" s="2" t="s">
        <v>16</v>
      </c>
      <c r="G27" s="3">
        <v>0.05</v>
      </c>
      <c r="H27" s="2" t="s">
        <v>17</v>
      </c>
      <c r="I27" s="3">
        <f t="shared" si="0"/>
        <v>0.05</v>
      </c>
    </row>
    <row r="28" spans="1:9" s="5" customFormat="1" x14ac:dyDescent="0.35">
      <c r="A28" s="21"/>
      <c r="B28" s="21"/>
      <c r="D28" s="21"/>
      <c r="E28" s="38" t="s">
        <v>115</v>
      </c>
      <c r="F28" s="2" t="s">
        <v>16</v>
      </c>
      <c r="G28" s="3">
        <v>0.2019</v>
      </c>
      <c r="H28" s="3" t="s">
        <v>10</v>
      </c>
      <c r="I28" s="3">
        <f t="shared" si="0"/>
        <v>0.2019</v>
      </c>
    </row>
    <row r="29" spans="1:9" s="5" customFormat="1" x14ac:dyDescent="0.35">
      <c r="A29" s="21"/>
      <c r="B29" s="21"/>
      <c r="D29" s="21"/>
      <c r="E29" s="38" t="s">
        <v>116</v>
      </c>
      <c r="F29" s="2" t="s">
        <v>16</v>
      </c>
      <c r="G29" s="3">
        <v>0.23619999999999999</v>
      </c>
      <c r="H29" s="3" t="s">
        <v>10</v>
      </c>
      <c r="I29" s="3">
        <f t="shared" si="0"/>
        <v>0.23619999999999999</v>
      </c>
    </row>
    <row r="30" spans="1:9" s="5" customFormat="1" x14ac:dyDescent="0.35">
      <c r="A30" s="21"/>
      <c r="B30" s="21"/>
      <c r="D30" s="21"/>
      <c r="E30" s="38" t="s">
        <v>123</v>
      </c>
      <c r="F30" s="2" t="s">
        <v>16</v>
      </c>
      <c r="G30" s="3">
        <v>0.2195</v>
      </c>
      <c r="H30" s="3" t="s">
        <v>10</v>
      </c>
      <c r="I30" s="3">
        <f t="shared" ref="I30" si="2">G30</f>
        <v>0.2195</v>
      </c>
    </row>
    <row r="31" spans="1:9" s="5" customFormat="1" ht="29" x14ac:dyDescent="0.35">
      <c r="A31" s="21"/>
      <c r="B31" s="22"/>
      <c r="C31" s="22"/>
      <c r="D31" s="21"/>
      <c r="E31" s="38"/>
      <c r="F31" s="6" t="s">
        <v>6</v>
      </c>
      <c r="G31" s="6">
        <f>SUM(G32:G33)</f>
        <v>1.1329</v>
      </c>
      <c r="H31" s="4" t="s">
        <v>22</v>
      </c>
      <c r="I31" s="6">
        <f t="shared" si="0"/>
        <v>1.1329</v>
      </c>
    </row>
    <row r="32" spans="1:9" s="5" customFormat="1" x14ac:dyDescent="0.35">
      <c r="A32" s="21"/>
      <c r="B32" s="22"/>
      <c r="C32" s="27"/>
      <c r="D32" s="21"/>
      <c r="E32" s="38" t="s">
        <v>28</v>
      </c>
      <c r="F32" s="3" t="s">
        <v>14</v>
      </c>
      <c r="G32" s="3">
        <v>0.95399999999999996</v>
      </c>
      <c r="H32" s="3" t="s">
        <v>19</v>
      </c>
      <c r="I32" s="3">
        <f t="shared" si="0"/>
        <v>0.95399999999999996</v>
      </c>
    </row>
    <row r="33" spans="1:9" s="5" customFormat="1" x14ac:dyDescent="0.35">
      <c r="A33" s="21"/>
      <c r="B33" s="22"/>
      <c r="C33" s="27"/>
      <c r="D33" s="21"/>
      <c r="E33" s="38" t="s">
        <v>32</v>
      </c>
      <c r="F33" s="2" t="s">
        <v>16</v>
      </c>
      <c r="G33" s="3">
        <v>0.1789</v>
      </c>
      <c r="H33" s="3" t="s">
        <v>20</v>
      </c>
      <c r="I33" s="3">
        <f t="shared" si="0"/>
        <v>0.1789</v>
      </c>
    </row>
    <row r="34" spans="1:9" x14ac:dyDescent="0.35">
      <c r="B34" s="23"/>
      <c r="C34" s="23"/>
      <c r="E34" s="38"/>
      <c r="F34" s="6" t="s">
        <v>8</v>
      </c>
      <c r="G34" s="6">
        <f>SUM(G35:G42)</f>
        <v>2.6814000000000004</v>
      </c>
      <c r="H34" s="6" t="s">
        <v>8</v>
      </c>
      <c r="I34" s="6">
        <f t="shared" si="0"/>
        <v>2.6814000000000004</v>
      </c>
    </row>
    <row r="35" spans="1:9" s="5" customFormat="1" x14ac:dyDescent="0.35">
      <c r="A35" s="21"/>
      <c r="B35" s="21"/>
      <c r="C35" s="21"/>
      <c r="D35" s="21"/>
      <c r="E35" s="40" t="s">
        <v>34</v>
      </c>
      <c r="F35" s="2" t="s">
        <v>17</v>
      </c>
      <c r="G35" s="3">
        <v>0.1246</v>
      </c>
      <c r="H35" s="3" t="s">
        <v>9</v>
      </c>
      <c r="I35" s="3">
        <f t="shared" si="0"/>
        <v>0.1246</v>
      </c>
    </row>
    <row r="36" spans="1:9" s="5" customFormat="1" x14ac:dyDescent="0.35">
      <c r="A36" s="21"/>
      <c r="B36" s="21"/>
      <c r="C36" s="21"/>
      <c r="D36" s="21"/>
      <c r="E36" s="40" t="s">
        <v>35</v>
      </c>
      <c r="F36" s="2" t="s">
        <v>17</v>
      </c>
      <c r="G36" s="3">
        <v>0.19400000000000001</v>
      </c>
      <c r="H36" s="3" t="s">
        <v>9</v>
      </c>
      <c r="I36" s="3">
        <f t="shared" si="0"/>
        <v>0.19400000000000001</v>
      </c>
    </row>
    <row r="37" spans="1:9" s="5" customFormat="1" x14ac:dyDescent="0.35">
      <c r="A37" s="21"/>
      <c r="B37" s="21"/>
      <c r="C37" s="21"/>
      <c r="D37" s="21"/>
      <c r="E37" s="40" t="s">
        <v>36</v>
      </c>
      <c r="F37" s="2" t="s">
        <v>17</v>
      </c>
      <c r="G37" s="3">
        <v>0.52949999999999997</v>
      </c>
      <c r="H37" s="3" t="s">
        <v>10</v>
      </c>
      <c r="I37" s="3">
        <f t="shared" si="0"/>
        <v>0.52949999999999997</v>
      </c>
    </row>
    <row r="38" spans="1:9" s="5" customFormat="1" x14ac:dyDescent="0.35">
      <c r="A38" s="21"/>
      <c r="B38" s="21"/>
      <c r="C38" s="21"/>
      <c r="D38" s="21"/>
      <c r="E38" s="40" t="s">
        <v>37</v>
      </c>
      <c r="F38" s="2" t="s">
        <v>18</v>
      </c>
      <c r="G38" s="3">
        <v>0.90100000000000002</v>
      </c>
      <c r="H38" s="2" t="s">
        <v>17</v>
      </c>
      <c r="I38" s="3">
        <f t="shared" si="0"/>
        <v>0.90100000000000002</v>
      </c>
    </row>
    <row r="39" spans="1:9" s="5" customFormat="1" x14ac:dyDescent="0.35">
      <c r="A39" s="21"/>
      <c r="B39" s="21"/>
      <c r="C39" s="21"/>
      <c r="D39" s="21"/>
      <c r="E39" s="40" t="s">
        <v>38</v>
      </c>
      <c r="F39" s="2" t="s">
        <v>143</v>
      </c>
      <c r="G39" s="3">
        <v>0.45550000000000002</v>
      </c>
      <c r="H39" s="2" t="s">
        <v>17</v>
      </c>
      <c r="I39" s="3">
        <f t="shared" si="0"/>
        <v>0.45550000000000002</v>
      </c>
    </row>
    <row r="40" spans="1:9" s="5" customFormat="1" x14ac:dyDescent="0.35">
      <c r="A40" s="21"/>
      <c r="B40" s="21"/>
      <c r="C40" s="21"/>
      <c r="D40" s="21"/>
      <c r="E40" s="40" t="s">
        <v>39</v>
      </c>
      <c r="F40" s="2" t="s">
        <v>143</v>
      </c>
      <c r="G40" s="3">
        <v>0.26350000000000001</v>
      </c>
      <c r="H40" s="2" t="s">
        <v>17</v>
      </c>
      <c r="I40" s="3">
        <f t="shared" si="0"/>
        <v>0.26350000000000001</v>
      </c>
    </row>
    <row r="41" spans="1:9" s="5" customFormat="1" x14ac:dyDescent="0.35">
      <c r="A41" s="21"/>
      <c r="B41" s="21"/>
      <c r="C41" s="21"/>
      <c r="D41" s="21"/>
      <c r="E41" s="40" t="s">
        <v>44</v>
      </c>
      <c r="F41" s="2" t="s">
        <v>143</v>
      </c>
      <c r="G41" s="3">
        <v>6.6799999999999998E-2</v>
      </c>
      <c r="H41" s="2" t="s">
        <v>17</v>
      </c>
      <c r="I41" s="3">
        <f t="shared" si="0"/>
        <v>6.6799999999999998E-2</v>
      </c>
    </row>
    <row r="42" spans="1:9" s="5" customFormat="1" x14ac:dyDescent="0.35">
      <c r="A42" s="21"/>
      <c r="B42" s="21"/>
      <c r="C42" s="21"/>
      <c r="D42" s="21"/>
      <c r="E42" s="40" t="s">
        <v>45</v>
      </c>
      <c r="F42" s="2" t="s">
        <v>143</v>
      </c>
      <c r="G42" s="3">
        <v>0.14649999999999999</v>
      </c>
      <c r="H42" s="2" t="s">
        <v>17</v>
      </c>
      <c r="I42" s="3">
        <f t="shared" si="0"/>
        <v>0.14649999999999999</v>
      </c>
    </row>
    <row r="43" spans="1:9" ht="29" x14ac:dyDescent="0.35">
      <c r="E43" s="38"/>
      <c r="F43" s="6" t="s">
        <v>8</v>
      </c>
      <c r="G43" s="6">
        <f>SUM(G44:G47)</f>
        <v>0.25059999999999999</v>
      </c>
      <c r="H43" s="4" t="s">
        <v>22</v>
      </c>
      <c r="I43" s="6">
        <f t="shared" si="0"/>
        <v>0.25059999999999999</v>
      </c>
    </row>
    <row r="44" spans="1:9" s="5" customFormat="1" x14ac:dyDescent="0.35">
      <c r="A44" s="21"/>
      <c r="B44" s="21"/>
      <c r="C44" s="21"/>
      <c r="D44" s="21"/>
      <c r="E44" s="38" t="s">
        <v>33</v>
      </c>
      <c r="F44" s="2" t="s">
        <v>17</v>
      </c>
      <c r="G44" s="3">
        <v>7.9500000000000001E-2</v>
      </c>
      <c r="H44" s="3" t="s">
        <v>20</v>
      </c>
      <c r="I44" s="3">
        <f t="shared" si="0"/>
        <v>7.9500000000000001E-2</v>
      </c>
    </row>
    <row r="45" spans="1:9" s="5" customFormat="1" x14ac:dyDescent="0.35">
      <c r="A45" s="21"/>
      <c r="B45" s="21"/>
      <c r="C45" s="21"/>
      <c r="D45" s="21"/>
      <c r="E45" s="38" t="s">
        <v>124</v>
      </c>
      <c r="F45" s="2" t="s">
        <v>17</v>
      </c>
      <c r="G45" s="3">
        <v>4.9700000000000001E-2</v>
      </c>
      <c r="H45" s="3" t="s">
        <v>20</v>
      </c>
      <c r="I45" s="3">
        <f t="shared" si="0"/>
        <v>4.9700000000000001E-2</v>
      </c>
    </row>
    <row r="46" spans="1:9" s="5" customFormat="1" x14ac:dyDescent="0.35">
      <c r="A46" s="21"/>
      <c r="B46" s="21"/>
      <c r="C46" s="21"/>
      <c r="D46" s="21"/>
      <c r="E46" s="38" t="s">
        <v>125</v>
      </c>
      <c r="F46" s="2" t="s">
        <v>17</v>
      </c>
      <c r="G46" s="3">
        <v>6.3899999999999998E-2</v>
      </c>
      <c r="H46" s="3" t="s">
        <v>20</v>
      </c>
      <c r="I46" s="3">
        <f t="shared" si="0"/>
        <v>6.3899999999999998E-2</v>
      </c>
    </row>
    <row r="47" spans="1:9" s="5" customFormat="1" x14ac:dyDescent="0.35">
      <c r="A47" s="21"/>
      <c r="B47" s="21"/>
      <c r="C47" s="21"/>
      <c r="D47" s="21"/>
      <c r="E47" s="38" t="s">
        <v>126</v>
      </c>
      <c r="F47" s="2" t="s">
        <v>17</v>
      </c>
      <c r="G47" s="3">
        <v>5.7500000000000002E-2</v>
      </c>
      <c r="H47" s="3" t="s">
        <v>20</v>
      </c>
      <c r="I47" s="3">
        <f t="shared" si="0"/>
        <v>5.7500000000000002E-2</v>
      </c>
    </row>
    <row r="48" spans="1:9" ht="29" x14ac:dyDescent="0.35">
      <c r="E48" s="38"/>
      <c r="F48" s="4" t="s">
        <v>22</v>
      </c>
      <c r="G48" s="6">
        <f>SUM(G49:G50)</f>
        <v>2.8397000000000001</v>
      </c>
      <c r="H48" s="6" t="s">
        <v>8</v>
      </c>
      <c r="I48" s="6">
        <f t="shared" si="0"/>
        <v>2.8397000000000001</v>
      </c>
    </row>
    <row r="49" spans="1:10" s="5" customFormat="1" x14ac:dyDescent="0.35">
      <c r="A49" s="21"/>
      <c r="B49" s="21"/>
      <c r="C49" s="21"/>
      <c r="D49" s="21"/>
      <c r="E49" s="38" t="s">
        <v>40</v>
      </c>
      <c r="F49" s="3" t="s">
        <v>19</v>
      </c>
      <c r="G49" s="3">
        <v>0.78659999999999997</v>
      </c>
      <c r="H49" s="3" t="s">
        <v>9</v>
      </c>
      <c r="I49" s="3">
        <f t="shared" si="0"/>
        <v>0.78659999999999997</v>
      </c>
    </row>
    <row r="50" spans="1:10" s="5" customFormat="1" x14ac:dyDescent="0.35">
      <c r="A50" s="21"/>
      <c r="B50" s="21"/>
      <c r="C50" s="21"/>
      <c r="D50" s="21"/>
      <c r="E50" s="38" t="s">
        <v>40</v>
      </c>
      <c r="F50" s="3" t="s">
        <v>19</v>
      </c>
      <c r="G50" s="3">
        <v>2.0531000000000001</v>
      </c>
      <c r="H50" s="3" t="s">
        <v>10</v>
      </c>
      <c r="I50" s="3">
        <f t="shared" si="0"/>
        <v>2.0531000000000001</v>
      </c>
    </row>
    <row r="51" spans="1:10" ht="29" x14ac:dyDescent="0.35">
      <c r="E51" s="38"/>
      <c r="F51" s="4" t="s">
        <v>22</v>
      </c>
      <c r="G51" s="6">
        <f>SUM(G52:G53)</f>
        <v>0.21879999999999999</v>
      </c>
      <c r="H51" s="4" t="s">
        <v>22</v>
      </c>
      <c r="I51" s="6">
        <f t="shared" si="0"/>
        <v>0.21879999999999999</v>
      </c>
    </row>
    <row r="52" spans="1:10" s="5" customFormat="1" x14ac:dyDescent="0.35">
      <c r="A52" s="21"/>
      <c r="B52" s="21"/>
      <c r="C52" s="21"/>
      <c r="D52" s="21"/>
      <c r="E52" s="38" t="s">
        <v>41</v>
      </c>
      <c r="F52" s="3" t="s">
        <v>19</v>
      </c>
      <c r="G52" s="3">
        <v>9.8699999999999996E-2</v>
      </c>
      <c r="H52" s="3" t="s">
        <v>20</v>
      </c>
      <c r="I52" s="3">
        <f t="shared" si="0"/>
        <v>9.8699999999999996E-2</v>
      </c>
    </row>
    <row r="53" spans="1:10" s="5" customFormat="1" x14ac:dyDescent="0.35">
      <c r="A53" s="21"/>
      <c r="B53" s="21"/>
      <c r="C53" s="21"/>
      <c r="D53" s="21"/>
      <c r="E53" s="38" t="s">
        <v>127</v>
      </c>
      <c r="F53" s="3" t="s">
        <v>19</v>
      </c>
      <c r="G53" s="3">
        <v>0.1201</v>
      </c>
      <c r="H53" s="3" t="s">
        <v>20</v>
      </c>
      <c r="I53" s="3">
        <f t="shared" si="0"/>
        <v>0.1201</v>
      </c>
    </row>
    <row r="54" spans="1:10" ht="29" x14ac:dyDescent="0.35">
      <c r="E54" s="38"/>
      <c r="F54" s="4" t="s">
        <v>22</v>
      </c>
      <c r="G54" s="6">
        <f>SUM(G55)</f>
        <v>1.6493</v>
      </c>
      <c r="H54" s="7" t="s">
        <v>23</v>
      </c>
      <c r="I54" s="6">
        <f t="shared" si="0"/>
        <v>1.6493</v>
      </c>
    </row>
    <row r="55" spans="1:10" s="5" customFormat="1" x14ac:dyDescent="0.35">
      <c r="A55" s="21"/>
      <c r="B55" s="21"/>
      <c r="C55" s="21"/>
      <c r="D55" s="21"/>
      <c r="E55" s="38" t="s">
        <v>42</v>
      </c>
      <c r="F55" s="3" t="s">
        <v>19</v>
      </c>
      <c r="G55" s="3">
        <v>1.6493</v>
      </c>
      <c r="H55" s="3" t="s">
        <v>21</v>
      </c>
      <c r="I55" s="3">
        <f t="shared" si="0"/>
        <v>1.6493</v>
      </c>
    </row>
    <row r="56" spans="1:10" x14ac:dyDescent="0.35">
      <c r="E56" s="31" t="s">
        <v>11</v>
      </c>
      <c r="F56" s="31"/>
      <c r="G56" s="31"/>
      <c r="H56" s="31"/>
      <c r="I56" s="31"/>
    </row>
    <row r="57" spans="1:10" x14ac:dyDescent="0.35">
      <c r="E57" s="33"/>
      <c r="F57" s="6" t="s">
        <v>6</v>
      </c>
      <c r="G57" s="6">
        <f>SUM(G58:G62)</f>
        <v>0.94369999999999998</v>
      </c>
      <c r="H57" s="6" t="s">
        <v>8</v>
      </c>
      <c r="I57" s="6">
        <f t="shared" ref="I57:I66" si="3">G57</f>
        <v>0.94369999999999998</v>
      </c>
      <c r="J57" s="5"/>
    </row>
    <row r="58" spans="1:10" s="5" customFormat="1" x14ac:dyDescent="0.35">
      <c r="A58" s="21"/>
      <c r="B58" s="21"/>
      <c r="D58" s="21"/>
      <c r="E58" s="33" t="s">
        <v>128</v>
      </c>
      <c r="F58" s="3" t="s">
        <v>13</v>
      </c>
      <c r="G58" s="3">
        <v>0.15110000000000001</v>
      </c>
      <c r="H58" s="2" t="s">
        <v>17</v>
      </c>
      <c r="I58" s="3">
        <f t="shared" si="3"/>
        <v>0.15110000000000001</v>
      </c>
    </row>
    <row r="59" spans="1:10" s="5" customFormat="1" x14ac:dyDescent="0.35">
      <c r="A59" s="21"/>
      <c r="B59" s="21"/>
      <c r="D59" s="21"/>
      <c r="E59" s="33" t="s">
        <v>129</v>
      </c>
      <c r="F59" s="3" t="s">
        <v>13</v>
      </c>
      <c r="G59" s="3">
        <v>0.21560000000000001</v>
      </c>
      <c r="H59" s="2" t="s">
        <v>17</v>
      </c>
      <c r="I59" s="3">
        <f t="shared" si="3"/>
        <v>0.21560000000000001</v>
      </c>
    </row>
    <row r="60" spans="1:10" s="5" customFormat="1" x14ac:dyDescent="0.35">
      <c r="A60" s="21"/>
      <c r="B60" s="21"/>
      <c r="D60" s="21"/>
      <c r="E60" s="33" t="s">
        <v>130</v>
      </c>
      <c r="F60" s="3" t="s">
        <v>13</v>
      </c>
      <c r="G60" s="3">
        <v>0.1497</v>
      </c>
      <c r="H60" s="2" t="s">
        <v>17</v>
      </c>
      <c r="I60" s="3">
        <f t="shared" si="3"/>
        <v>0.1497</v>
      </c>
    </row>
    <row r="61" spans="1:10" s="5" customFormat="1" x14ac:dyDescent="0.35">
      <c r="A61" s="21"/>
      <c r="B61" s="21"/>
      <c r="D61" s="21"/>
      <c r="E61" s="33" t="s">
        <v>131</v>
      </c>
      <c r="F61" s="3" t="s">
        <v>13</v>
      </c>
      <c r="G61" s="3">
        <v>0.24479999999999999</v>
      </c>
      <c r="H61" s="2" t="s">
        <v>17</v>
      </c>
      <c r="I61" s="3">
        <f t="shared" si="3"/>
        <v>0.24479999999999999</v>
      </c>
    </row>
    <row r="62" spans="1:10" s="5" customFormat="1" x14ac:dyDescent="0.35">
      <c r="A62" s="21"/>
      <c r="B62" s="21"/>
      <c r="D62" s="21"/>
      <c r="E62" s="33" t="s">
        <v>132</v>
      </c>
      <c r="F62" s="3" t="s">
        <v>13</v>
      </c>
      <c r="G62" s="3">
        <v>0.1825</v>
      </c>
      <c r="H62" s="2" t="s">
        <v>17</v>
      </c>
      <c r="I62" s="3">
        <f t="shared" si="3"/>
        <v>0.1825</v>
      </c>
    </row>
    <row r="63" spans="1:10" x14ac:dyDescent="0.35">
      <c r="E63" s="33"/>
      <c r="F63" s="6" t="s">
        <v>8</v>
      </c>
      <c r="G63" s="6">
        <f>SUM(G64:G66)</f>
        <v>1.4957</v>
      </c>
      <c r="H63" s="6" t="s">
        <v>8</v>
      </c>
      <c r="I63" s="6">
        <f t="shared" si="3"/>
        <v>1.4957</v>
      </c>
      <c r="J63" s="5"/>
    </row>
    <row r="64" spans="1:10" s="5" customFormat="1" x14ac:dyDescent="0.35">
      <c r="A64" s="21"/>
      <c r="B64" s="21"/>
      <c r="C64" s="21"/>
      <c r="D64" s="21"/>
      <c r="E64" s="33" t="s">
        <v>46</v>
      </c>
      <c r="F64" s="2" t="s">
        <v>143</v>
      </c>
      <c r="G64" s="3">
        <v>1.1001000000000001</v>
      </c>
      <c r="H64" s="2" t="s">
        <v>17</v>
      </c>
      <c r="I64" s="3">
        <f t="shared" si="3"/>
        <v>1.1001000000000001</v>
      </c>
    </row>
    <row r="65" spans="1:9" s="5" customFormat="1" x14ac:dyDescent="0.35">
      <c r="A65" s="21"/>
      <c r="B65" s="21"/>
      <c r="C65" s="21"/>
      <c r="D65" s="21"/>
      <c r="E65" s="33" t="s">
        <v>48</v>
      </c>
      <c r="F65" s="2" t="s">
        <v>143</v>
      </c>
      <c r="G65" s="3">
        <v>0.1135</v>
      </c>
      <c r="H65" s="2" t="s">
        <v>17</v>
      </c>
      <c r="I65" s="3">
        <f t="shared" si="3"/>
        <v>0.1135</v>
      </c>
    </row>
    <row r="66" spans="1:9" s="5" customFormat="1" x14ac:dyDescent="0.35">
      <c r="A66" s="21"/>
      <c r="B66" s="21"/>
      <c r="C66" s="21"/>
      <c r="D66" s="21"/>
      <c r="E66" s="33" t="s">
        <v>49</v>
      </c>
      <c r="F66" s="2" t="s">
        <v>143</v>
      </c>
      <c r="G66" s="3">
        <v>0.28210000000000002</v>
      </c>
      <c r="H66" s="2" t="s">
        <v>17</v>
      </c>
      <c r="I66" s="3">
        <f t="shared" si="3"/>
        <v>0.28210000000000002</v>
      </c>
    </row>
    <row r="67" spans="1:9" x14ac:dyDescent="0.35">
      <c r="E67" s="32" t="s">
        <v>12</v>
      </c>
      <c r="F67" s="32"/>
      <c r="G67" s="32"/>
      <c r="H67" s="32"/>
      <c r="I67" s="32"/>
    </row>
    <row r="68" spans="1:9" x14ac:dyDescent="0.35">
      <c r="E68" s="37"/>
      <c r="F68" s="6" t="s">
        <v>6</v>
      </c>
      <c r="G68" s="6">
        <f>SUM(G69:G80)</f>
        <v>5.3866000000000005</v>
      </c>
      <c r="H68" s="6" t="s">
        <v>8</v>
      </c>
      <c r="I68" s="6">
        <f t="shared" ref="I68:I90" si="4">G68</f>
        <v>5.3866000000000005</v>
      </c>
    </row>
    <row r="69" spans="1:9" s="5" customFormat="1" x14ac:dyDescent="0.35">
      <c r="A69" s="21"/>
      <c r="B69" s="21"/>
      <c r="D69" s="21"/>
      <c r="E69" s="37" t="s">
        <v>133</v>
      </c>
      <c r="F69" s="3" t="s">
        <v>14</v>
      </c>
      <c r="G69" s="3">
        <v>7.51E-2</v>
      </c>
      <c r="H69" s="2" t="s">
        <v>17</v>
      </c>
      <c r="I69" s="3">
        <f t="shared" si="4"/>
        <v>7.51E-2</v>
      </c>
    </row>
    <row r="70" spans="1:9" s="5" customFormat="1" x14ac:dyDescent="0.35">
      <c r="A70" s="21"/>
      <c r="B70" s="21"/>
      <c r="D70" s="21"/>
      <c r="E70" s="37" t="s">
        <v>134</v>
      </c>
      <c r="F70" s="3" t="s">
        <v>14</v>
      </c>
      <c r="G70" s="3">
        <v>9.3899999999999997E-2</v>
      </c>
      <c r="H70" s="2" t="s">
        <v>17</v>
      </c>
      <c r="I70" s="3">
        <f t="shared" si="4"/>
        <v>9.3899999999999997E-2</v>
      </c>
    </row>
    <row r="71" spans="1:9" s="5" customFormat="1" x14ac:dyDescent="0.35">
      <c r="A71" s="21"/>
      <c r="B71" s="21"/>
      <c r="D71" s="21"/>
      <c r="E71" s="37" t="s">
        <v>135</v>
      </c>
      <c r="F71" s="3" t="s">
        <v>14</v>
      </c>
      <c r="G71" s="3">
        <v>9.6699999999999994E-2</v>
      </c>
      <c r="H71" s="2" t="s">
        <v>17</v>
      </c>
      <c r="I71" s="3">
        <f t="shared" si="4"/>
        <v>9.6699999999999994E-2</v>
      </c>
    </row>
    <row r="72" spans="1:9" s="5" customFormat="1" x14ac:dyDescent="0.35">
      <c r="A72" s="21"/>
      <c r="B72" s="21"/>
      <c r="D72" s="21"/>
      <c r="E72" s="37" t="s">
        <v>136</v>
      </c>
      <c r="F72" s="3" t="s">
        <v>14</v>
      </c>
      <c r="G72" s="3">
        <v>8.8999999999999996E-2</v>
      </c>
      <c r="H72" s="2" t="s">
        <v>17</v>
      </c>
      <c r="I72" s="3">
        <f t="shared" si="4"/>
        <v>8.8999999999999996E-2</v>
      </c>
    </row>
    <row r="73" spans="1:9" s="5" customFormat="1" x14ac:dyDescent="0.35">
      <c r="A73" s="21"/>
      <c r="B73" s="21"/>
      <c r="D73" s="21"/>
      <c r="E73" s="37" t="s">
        <v>137</v>
      </c>
      <c r="F73" s="3" t="s">
        <v>14</v>
      </c>
      <c r="G73" s="3">
        <v>5.2999999999999999E-2</v>
      </c>
      <c r="H73" s="2" t="s">
        <v>17</v>
      </c>
      <c r="I73" s="3">
        <f t="shared" si="4"/>
        <v>5.2999999999999999E-2</v>
      </c>
    </row>
    <row r="74" spans="1:9" s="5" customFormat="1" x14ac:dyDescent="0.35">
      <c r="A74" s="21"/>
      <c r="B74" s="21"/>
      <c r="D74" s="21"/>
      <c r="E74" s="37" t="s">
        <v>138</v>
      </c>
      <c r="F74" s="3" t="s">
        <v>14</v>
      </c>
      <c r="G74" s="3">
        <v>0.1202</v>
      </c>
      <c r="H74" s="2" t="s">
        <v>17</v>
      </c>
      <c r="I74" s="3">
        <f t="shared" si="4"/>
        <v>0.1202</v>
      </c>
    </row>
    <row r="75" spans="1:9" s="5" customFormat="1" x14ac:dyDescent="0.35">
      <c r="A75" s="21" t="s">
        <v>144</v>
      </c>
      <c r="B75" s="21"/>
      <c r="D75" s="21"/>
      <c r="E75" s="37" t="s">
        <v>139</v>
      </c>
      <c r="F75" s="3" t="s">
        <v>14</v>
      </c>
      <c r="G75" s="3">
        <v>8.0399999999999999E-2</v>
      </c>
      <c r="H75" s="2" t="s">
        <v>17</v>
      </c>
      <c r="I75" s="3">
        <f t="shared" si="4"/>
        <v>8.0399999999999999E-2</v>
      </c>
    </row>
    <row r="76" spans="1:9" s="5" customFormat="1" x14ac:dyDescent="0.35">
      <c r="A76" s="21"/>
      <c r="B76" s="21"/>
      <c r="D76" s="21"/>
      <c r="E76" s="37" t="s">
        <v>140</v>
      </c>
      <c r="F76" s="3" t="s">
        <v>14</v>
      </c>
      <c r="G76" s="3">
        <v>9.9900000000000003E-2</v>
      </c>
      <c r="H76" s="2" t="s">
        <v>17</v>
      </c>
      <c r="I76" s="3">
        <f t="shared" si="4"/>
        <v>9.9900000000000003E-2</v>
      </c>
    </row>
    <row r="77" spans="1:9" s="5" customFormat="1" x14ac:dyDescent="0.35">
      <c r="A77" s="21"/>
      <c r="B77" s="21"/>
      <c r="D77" s="21"/>
      <c r="E77" s="37" t="s">
        <v>141</v>
      </c>
      <c r="F77" s="3" t="s">
        <v>14</v>
      </c>
      <c r="G77" s="3">
        <v>0.29459999999999997</v>
      </c>
      <c r="H77" s="2" t="s">
        <v>17</v>
      </c>
      <c r="I77" s="3">
        <f t="shared" si="4"/>
        <v>0.29459999999999997</v>
      </c>
    </row>
    <row r="78" spans="1:9" s="5" customFormat="1" x14ac:dyDescent="0.35">
      <c r="A78" s="21"/>
      <c r="B78" s="21"/>
      <c r="D78" s="21"/>
      <c r="E78" s="37" t="s">
        <v>142</v>
      </c>
      <c r="F78" s="3" t="s">
        <v>14</v>
      </c>
      <c r="G78" s="3">
        <v>0.1114</v>
      </c>
      <c r="H78" s="2" t="s">
        <v>17</v>
      </c>
      <c r="I78" s="3">
        <f t="shared" si="4"/>
        <v>0.1114</v>
      </c>
    </row>
    <row r="79" spans="1:9" s="5" customFormat="1" x14ac:dyDescent="0.35">
      <c r="A79" s="21"/>
      <c r="B79" s="21"/>
      <c r="D79" s="21"/>
      <c r="E79" s="37" t="s">
        <v>145</v>
      </c>
      <c r="F79" s="3" t="s">
        <v>14</v>
      </c>
      <c r="G79" s="3">
        <v>2.1399999999999999E-2</v>
      </c>
      <c r="H79" s="2" t="s">
        <v>17</v>
      </c>
      <c r="I79" s="3">
        <f t="shared" si="4"/>
        <v>2.1399999999999999E-2</v>
      </c>
    </row>
    <row r="80" spans="1:9" s="5" customFormat="1" x14ac:dyDescent="0.35">
      <c r="A80" s="21"/>
      <c r="B80" s="21"/>
      <c r="D80" s="21"/>
      <c r="E80" s="37" t="s">
        <v>146</v>
      </c>
      <c r="F80" s="3" t="s">
        <v>7</v>
      </c>
      <c r="G80" s="3">
        <v>4.2510000000000003</v>
      </c>
      <c r="H80" s="2" t="s">
        <v>17</v>
      </c>
      <c r="I80" s="3">
        <f t="shared" si="4"/>
        <v>4.2510000000000003</v>
      </c>
    </row>
    <row r="81" spans="1:9" x14ac:dyDescent="0.35">
      <c r="E81" s="37"/>
      <c r="F81" s="6" t="s">
        <v>8</v>
      </c>
      <c r="G81" s="6">
        <f>SUM(G82:G87)</f>
        <v>1.6476999999999999</v>
      </c>
      <c r="H81" s="6" t="s">
        <v>8</v>
      </c>
      <c r="I81" s="6">
        <f t="shared" si="4"/>
        <v>1.6476999999999999</v>
      </c>
    </row>
    <row r="82" spans="1:9" s="5" customFormat="1" x14ac:dyDescent="0.35">
      <c r="A82" s="21"/>
      <c r="B82" s="21"/>
      <c r="C82" s="21"/>
      <c r="D82" s="21"/>
      <c r="E82" s="37" t="s">
        <v>50</v>
      </c>
      <c r="F82" s="3" t="s">
        <v>10</v>
      </c>
      <c r="G82" s="3">
        <v>3.5900000000000001E-2</v>
      </c>
      <c r="H82" s="2" t="s">
        <v>17</v>
      </c>
      <c r="I82" s="3">
        <f t="shared" si="4"/>
        <v>3.5900000000000001E-2</v>
      </c>
    </row>
    <row r="83" spans="1:9" s="5" customFormat="1" x14ac:dyDescent="0.35">
      <c r="A83" s="21"/>
      <c r="B83" s="21"/>
      <c r="C83" s="21"/>
      <c r="D83" s="21"/>
      <c r="E83" s="37" t="s">
        <v>51</v>
      </c>
      <c r="F83" s="3" t="s">
        <v>10</v>
      </c>
      <c r="G83" s="3">
        <v>3.0300000000000001E-2</v>
      </c>
      <c r="H83" s="2" t="s">
        <v>17</v>
      </c>
      <c r="I83" s="3">
        <f t="shared" si="4"/>
        <v>3.0300000000000001E-2</v>
      </c>
    </row>
    <row r="84" spans="1:9" s="5" customFormat="1" x14ac:dyDescent="0.35">
      <c r="A84" s="21"/>
      <c r="B84" s="21"/>
      <c r="C84" s="21"/>
      <c r="D84" s="21"/>
      <c r="E84" s="37" t="s">
        <v>104</v>
      </c>
      <c r="F84" s="2" t="s">
        <v>143</v>
      </c>
      <c r="G84" s="3">
        <v>0.44690000000000002</v>
      </c>
      <c r="H84" s="2" t="s">
        <v>17</v>
      </c>
      <c r="I84" s="3">
        <f t="shared" si="4"/>
        <v>0.44690000000000002</v>
      </c>
    </row>
    <row r="85" spans="1:9" s="5" customFormat="1" x14ac:dyDescent="0.35">
      <c r="A85" s="21"/>
      <c r="B85" s="21"/>
      <c r="C85" s="21"/>
      <c r="D85" s="21"/>
      <c r="E85" s="37" t="s">
        <v>105</v>
      </c>
      <c r="F85" s="2" t="s">
        <v>143</v>
      </c>
      <c r="G85" s="3">
        <v>0.17649999999999999</v>
      </c>
      <c r="H85" s="2" t="s">
        <v>17</v>
      </c>
      <c r="I85" s="3">
        <f t="shared" si="4"/>
        <v>0.17649999999999999</v>
      </c>
    </row>
    <row r="86" spans="1:9" s="5" customFormat="1" x14ac:dyDescent="0.35">
      <c r="A86" s="21"/>
      <c r="B86" s="21"/>
      <c r="C86" s="21"/>
      <c r="D86" s="21"/>
      <c r="E86" s="37" t="s">
        <v>121</v>
      </c>
      <c r="F86" s="2" t="s">
        <v>143</v>
      </c>
      <c r="G86" s="3">
        <v>0.24510000000000001</v>
      </c>
      <c r="H86" s="2" t="s">
        <v>17</v>
      </c>
      <c r="I86" s="3">
        <f t="shared" si="4"/>
        <v>0.24510000000000001</v>
      </c>
    </row>
    <row r="87" spans="1:9" s="5" customFormat="1" x14ac:dyDescent="0.35">
      <c r="A87" s="21"/>
      <c r="B87" s="21"/>
      <c r="C87" s="21"/>
      <c r="D87" s="21"/>
      <c r="E87" s="37" t="s">
        <v>122</v>
      </c>
      <c r="F87" s="2" t="s">
        <v>143</v>
      </c>
      <c r="G87" s="3">
        <v>0.71299999999999997</v>
      </c>
      <c r="H87" s="2" t="s">
        <v>17</v>
      </c>
      <c r="I87" s="3">
        <f t="shared" si="4"/>
        <v>0.71299999999999997</v>
      </c>
    </row>
    <row r="88" spans="1:9" ht="29" x14ac:dyDescent="0.35">
      <c r="E88" s="37"/>
      <c r="F88" s="4" t="s">
        <v>117</v>
      </c>
      <c r="G88" s="6">
        <f>SUM(G89:G90)</f>
        <v>0.46799999999999997</v>
      </c>
      <c r="H88" s="6" t="s">
        <v>8</v>
      </c>
      <c r="I88" s="6">
        <f t="shared" si="4"/>
        <v>0.46799999999999997</v>
      </c>
    </row>
    <row r="89" spans="1:9" s="5" customFormat="1" x14ac:dyDescent="0.35">
      <c r="A89" s="21"/>
      <c r="B89" s="21"/>
      <c r="C89" s="21"/>
      <c r="D89" s="21"/>
      <c r="E89" s="37" t="s">
        <v>119</v>
      </c>
      <c r="F89" s="3" t="s">
        <v>118</v>
      </c>
      <c r="G89" s="3">
        <v>0.20169999999999999</v>
      </c>
      <c r="H89" s="2" t="s">
        <v>17</v>
      </c>
      <c r="I89" s="3">
        <f t="shared" si="4"/>
        <v>0.20169999999999999</v>
      </c>
    </row>
    <row r="90" spans="1:9" s="5" customFormat="1" x14ac:dyDescent="0.35">
      <c r="A90" s="21"/>
      <c r="B90" s="21"/>
      <c r="C90" s="21"/>
      <c r="D90" s="21"/>
      <c r="E90" s="37" t="s">
        <v>120</v>
      </c>
      <c r="F90" s="3" t="s">
        <v>118</v>
      </c>
      <c r="G90" s="3">
        <v>0.26629999999999998</v>
      </c>
      <c r="H90" s="2" t="s">
        <v>17</v>
      </c>
      <c r="I90" s="3">
        <f t="shared" si="4"/>
        <v>0.26629999999999998</v>
      </c>
    </row>
  </sheetData>
  <mergeCells count="5">
    <mergeCell ref="E4:I4"/>
    <mergeCell ref="E5:I5"/>
    <mergeCell ref="E8:I8"/>
    <mergeCell ref="E56:I56"/>
    <mergeCell ref="E67:I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50"/>
  <sheetViews>
    <sheetView zoomScaleNormal="100" workbookViewId="0"/>
  </sheetViews>
  <sheetFormatPr defaultRowHeight="14.5" x14ac:dyDescent="0.35"/>
  <cols>
    <col min="5" max="5" width="38.08984375" bestFit="1" customWidth="1"/>
    <col min="6" max="6" width="21.1796875" customWidth="1"/>
    <col min="7" max="7" width="13.7265625" customWidth="1"/>
    <col min="8" max="8" width="14.1796875" customWidth="1"/>
    <col min="9" max="9" width="16.1796875" customWidth="1"/>
  </cols>
  <sheetData>
    <row r="3" spans="5:9" x14ac:dyDescent="0.35">
      <c r="E3" s="24" t="s">
        <v>52</v>
      </c>
      <c r="F3" s="24"/>
      <c r="G3" s="24"/>
      <c r="H3" s="24"/>
      <c r="I3" s="24"/>
    </row>
    <row r="4" spans="5:9" x14ac:dyDescent="0.35">
      <c r="E4" s="11" t="s">
        <v>53</v>
      </c>
      <c r="F4" s="11" t="s">
        <v>54</v>
      </c>
      <c r="G4" s="11" t="s">
        <v>55</v>
      </c>
      <c r="H4" s="11" t="s">
        <v>56</v>
      </c>
      <c r="I4" s="11" t="s">
        <v>57</v>
      </c>
    </row>
    <row r="5" spans="5:9" x14ac:dyDescent="0.35">
      <c r="E5" s="11">
        <v>1</v>
      </c>
      <c r="F5" s="11">
        <v>2</v>
      </c>
      <c r="G5" s="11">
        <v>3</v>
      </c>
      <c r="H5" s="11">
        <v>4</v>
      </c>
      <c r="I5" s="11">
        <v>5</v>
      </c>
    </row>
    <row r="6" spans="5:9" ht="46" x14ac:dyDescent="0.35">
      <c r="E6" s="12" t="s">
        <v>58</v>
      </c>
      <c r="F6" s="13" t="s">
        <v>59</v>
      </c>
      <c r="G6" s="14">
        <f>+G7+G15+G20+G25+G32+G38+G45</f>
        <v>6223.7373000000007</v>
      </c>
      <c r="H6" s="14">
        <f>SUM(H7,H15,H20,H25,H32,H38,H45)</f>
        <v>6223.7373000000007</v>
      </c>
      <c r="I6" s="14">
        <f>SUM(I7,I15,I20,I25,I32,I38,I45)</f>
        <v>6223.7372999999998</v>
      </c>
    </row>
    <row r="7" spans="5:9" x14ac:dyDescent="0.35">
      <c r="E7" s="15" t="s">
        <v>60</v>
      </c>
      <c r="F7" s="9" t="s">
        <v>59</v>
      </c>
      <c r="G7" s="8">
        <f>SUM(G8:G14)</f>
        <v>193.34300000000002</v>
      </c>
      <c r="H7" s="8">
        <f>SUM(H8:H14)</f>
        <v>204.01710000000003</v>
      </c>
      <c r="I7" s="10">
        <f>SUM(I8:I14)</f>
        <v>210.81540000000004</v>
      </c>
    </row>
    <row r="8" spans="5:9" x14ac:dyDescent="0.35">
      <c r="E8" s="16" t="s">
        <v>61</v>
      </c>
      <c r="F8" s="11" t="s">
        <v>59</v>
      </c>
      <c r="G8" s="11">
        <v>1.3081</v>
      </c>
      <c r="H8" s="11">
        <f>G8+Лист1!I10+Лист1!I11+Лист1!I25+Лист1!I26+Лист1!I35+Лист1!I36+Лист1!I49</f>
        <v>3.2679000000000005</v>
      </c>
      <c r="I8" s="11">
        <f>H8</f>
        <v>3.2679000000000005</v>
      </c>
    </row>
    <row r="9" spans="5:9" x14ac:dyDescent="0.35">
      <c r="E9" s="16" t="s">
        <v>62</v>
      </c>
      <c r="F9" s="11" t="s">
        <v>59</v>
      </c>
      <c r="G9" s="11">
        <v>133.15950000000001</v>
      </c>
      <c r="H9" s="11">
        <f>G9-Лист1!G35-Лист1!G36-Лист1!G37-Лист1!G38-Лист1!G44-Лист1!G45-Лист1!G46-Лист1!G47+Лист1!I12+Лист1!I13+Лист1!I14+Лист1!I27+Лист1!I38+Лист1!I39+Лист1!I40+Лист1!I41+Лист1!I42</f>
        <v>133.37570000000002</v>
      </c>
      <c r="I9" s="11">
        <f>H9+Лист1!I58+Лист1!I59+Лист1!I60+Лист1!I61+Лист1!I62+Лист1!I64+Лист1!I65+Лист1!I66+Лист1!I69+Лист1!I70+Лист1!I71+Лист1!I72+Лист1!I73+Лист1!I74+Лист1!I75+Лист1!I76+Лист1!I77+Лист1!I78+Лист1!I79+Лист1!I80+Лист1!I82+Лист1!I83+Лист1!I84+Лист1!I85+Лист1!I86+Лист1!I87+Лист1!I89+Лист1!I90</f>
        <v>143.31740000000002</v>
      </c>
    </row>
    <row r="10" spans="5:9" x14ac:dyDescent="0.35">
      <c r="E10" s="16" t="s">
        <v>63</v>
      </c>
      <c r="F10" s="11" t="s">
        <v>59</v>
      </c>
      <c r="G10" s="11">
        <v>0</v>
      </c>
      <c r="H10" s="11">
        <f t="shared" ref="H9:I15" si="0">G10</f>
        <v>0</v>
      </c>
      <c r="I10" s="11">
        <f t="shared" si="0"/>
        <v>0</v>
      </c>
    </row>
    <row r="11" spans="5:9" x14ac:dyDescent="0.35">
      <c r="E11" s="16" t="s">
        <v>64</v>
      </c>
      <c r="F11" s="11" t="s">
        <v>59</v>
      </c>
      <c r="G11" s="11">
        <v>3.3563000000000001</v>
      </c>
      <c r="H11" s="11">
        <f>G11+Лист1!I37+Лист1!I30+Лист1!I29+Лист1!I28+Лист1!I15+Лист1!I16+Лист1!I17+Лист1!I18+Лист1!I19+Лист1!I20+Лист1!I21+Лист1!I22+Лист1!I23+Лист1!I24+Лист1!I50</f>
        <v>12.786700000000002</v>
      </c>
      <c r="I11" s="11">
        <f>H11-Лист1!G82-Лист1!G83</f>
        <v>12.720500000000001</v>
      </c>
    </row>
    <row r="12" spans="5:9" x14ac:dyDescent="0.35">
      <c r="E12" s="16" t="s">
        <v>65</v>
      </c>
      <c r="F12" s="11" t="s">
        <v>59</v>
      </c>
      <c r="G12" s="11">
        <v>0</v>
      </c>
      <c r="H12" s="11">
        <f t="shared" si="0"/>
        <v>0</v>
      </c>
      <c r="I12" s="11">
        <f t="shared" si="0"/>
        <v>0</v>
      </c>
    </row>
    <row r="13" spans="5:9" x14ac:dyDescent="0.35">
      <c r="E13" s="16" t="s">
        <v>66</v>
      </c>
      <c r="F13" s="11" t="s">
        <v>59</v>
      </c>
      <c r="G13" s="11">
        <v>25.761900000000001</v>
      </c>
      <c r="H13" s="11">
        <f t="shared" si="0"/>
        <v>25.761900000000001</v>
      </c>
      <c r="I13" s="11">
        <f t="shared" si="0"/>
        <v>25.761900000000001</v>
      </c>
    </row>
    <row r="14" spans="5:9" x14ac:dyDescent="0.35">
      <c r="E14" s="16" t="s">
        <v>67</v>
      </c>
      <c r="F14" s="11" t="s">
        <v>59</v>
      </c>
      <c r="G14" s="11">
        <v>29.757200000000001</v>
      </c>
      <c r="H14" s="11">
        <f>G14-Лист1!G39-Лист1!G40-Лист1!G41-Лист1!G42</f>
        <v>28.8249</v>
      </c>
      <c r="I14" s="11">
        <f>H14-Лист1!G64-Лист1!G65-Лист1!G66-Лист1!G84-Лист1!G85-Лист1!G86-Лист1!G87</f>
        <v>25.747699999999998</v>
      </c>
    </row>
    <row r="15" spans="5:9" ht="46" x14ac:dyDescent="0.35">
      <c r="E15" s="15" t="s">
        <v>68</v>
      </c>
      <c r="F15" s="9" t="s">
        <v>59</v>
      </c>
      <c r="G15" s="8">
        <f>SUM(G16:G19)</f>
        <v>49.608000000000004</v>
      </c>
      <c r="H15" s="8">
        <f>SUM(H16:H19)</f>
        <v>46.502499999999998</v>
      </c>
      <c r="I15" s="10">
        <f>SUM(I16:I19)</f>
        <v>46.502499999999998</v>
      </c>
    </row>
    <row r="16" spans="5:9" x14ac:dyDescent="0.35">
      <c r="E16" s="16" t="s">
        <v>69</v>
      </c>
      <c r="F16" s="11" t="s">
        <v>59</v>
      </c>
      <c r="G16" s="11">
        <v>0</v>
      </c>
      <c r="H16" s="11">
        <f>G16+Лист1!I33+Лист1!I44+Лист1!I45+Лист1!I46+Лист1!I47+Лист1!I52+Лист1!I53</f>
        <v>0.64829999999999999</v>
      </c>
      <c r="I16" s="11">
        <f t="shared" ref="H16:I20" si="1">H16</f>
        <v>0.64829999999999999</v>
      </c>
    </row>
    <row r="17" spans="5:9" x14ac:dyDescent="0.35">
      <c r="E17" s="16" t="s">
        <v>70</v>
      </c>
      <c r="F17" s="11" t="s">
        <v>59</v>
      </c>
      <c r="G17" s="11">
        <v>19.0228</v>
      </c>
      <c r="H17" s="11">
        <f>G17-Лист1!G49-Лист1!G50-Лист1!G52-Лист1!G53-Лист1!G55+Лист1!I32</f>
        <v>15.268999999999998</v>
      </c>
      <c r="I17" s="11">
        <f t="shared" si="1"/>
        <v>15.268999999999998</v>
      </c>
    </row>
    <row r="18" spans="5:9" x14ac:dyDescent="0.35">
      <c r="E18" s="16" t="s">
        <v>71</v>
      </c>
      <c r="F18" s="11" t="s">
        <v>59</v>
      </c>
      <c r="G18" s="11">
        <v>0</v>
      </c>
      <c r="H18" s="11">
        <f t="shared" si="1"/>
        <v>0</v>
      </c>
      <c r="I18" s="11">
        <f t="shared" si="1"/>
        <v>0</v>
      </c>
    </row>
    <row r="19" spans="5:9" x14ac:dyDescent="0.35">
      <c r="E19" s="16" t="s">
        <v>72</v>
      </c>
      <c r="F19" s="11" t="s">
        <v>59</v>
      </c>
      <c r="G19" s="11">
        <v>30.5852</v>
      </c>
      <c r="H19" s="11">
        <f t="shared" si="1"/>
        <v>30.5852</v>
      </c>
      <c r="I19" s="11">
        <f t="shared" si="1"/>
        <v>30.5852</v>
      </c>
    </row>
    <row r="20" spans="5:9" ht="34.5" x14ac:dyDescent="0.35">
      <c r="E20" s="15" t="s">
        <v>73</v>
      </c>
      <c r="F20" s="9" t="s">
        <v>59</v>
      </c>
      <c r="G20" s="8">
        <f>SUM(G21:G24)</f>
        <v>1.857</v>
      </c>
      <c r="H20" s="8">
        <f>SUM(H21:H24)</f>
        <v>1.857</v>
      </c>
      <c r="I20" s="10">
        <f>SUM(I21:I24)</f>
        <v>1.389</v>
      </c>
    </row>
    <row r="21" spans="5:9" x14ac:dyDescent="0.35">
      <c r="E21" s="16" t="s">
        <v>74</v>
      </c>
      <c r="F21" s="11" t="s">
        <v>59</v>
      </c>
      <c r="G21" s="11">
        <v>0.65339999999999998</v>
      </c>
      <c r="H21" s="11">
        <f t="shared" ref="H21:I25" si="2">G21</f>
        <v>0.65339999999999998</v>
      </c>
      <c r="I21" s="11">
        <f>H21-Лист1!G89-Лист1!G90</f>
        <v>0.18540000000000001</v>
      </c>
    </row>
    <row r="22" spans="5:9" x14ac:dyDescent="0.35">
      <c r="E22" s="16" t="s">
        <v>75</v>
      </c>
      <c r="F22" s="11" t="s">
        <v>59</v>
      </c>
      <c r="G22" s="11">
        <v>0</v>
      </c>
      <c r="H22" s="11">
        <f t="shared" si="2"/>
        <v>0</v>
      </c>
      <c r="I22" s="11">
        <f t="shared" si="2"/>
        <v>0</v>
      </c>
    </row>
    <row r="23" spans="5:9" x14ac:dyDescent="0.35">
      <c r="E23" s="16" t="s">
        <v>76</v>
      </c>
      <c r="F23" s="11" t="s">
        <v>59</v>
      </c>
      <c r="G23" s="11">
        <v>0</v>
      </c>
      <c r="H23" s="11">
        <f t="shared" si="2"/>
        <v>0</v>
      </c>
      <c r="I23" s="11">
        <f t="shared" si="2"/>
        <v>0</v>
      </c>
    </row>
    <row r="24" spans="5:9" x14ac:dyDescent="0.35">
      <c r="E24" s="16" t="s">
        <v>77</v>
      </c>
      <c r="F24" s="11" t="s">
        <v>59</v>
      </c>
      <c r="G24" s="11">
        <v>1.2036</v>
      </c>
      <c r="H24" s="11">
        <f t="shared" si="2"/>
        <v>1.2036</v>
      </c>
      <c r="I24" s="11">
        <f t="shared" si="2"/>
        <v>1.2036</v>
      </c>
    </row>
    <row r="25" spans="5:9" ht="23" x14ac:dyDescent="0.35">
      <c r="E25" s="15" t="s">
        <v>78</v>
      </c>
      <c r="F25" s="9" t="s">
        <v>59</v>
      </c>
      <c r="G25" s="8">
        <f>SUM(G26:G31)</f>
        <v>11.936400000000001</v>
      </c>
      <c r="H25" s="8">
        <f>SUM(H26:H31)</f>
        <v>13.585700000000001</v>
      </c>
      <c r="I25" s="10">
        <f>SUM(I26:I31)</f>
        <v>13.585700000000001</v>
      </c>
    </row>
    <row r="26" spans="5:9" x14ac:dyDescent="0.35">
      <c r="E26" s="17" t="s">
        <v>79</v>
      </c>
      <c r="F26" s="11" t="s">
        <v>59</v>
      </c>
      <c r="G26" s="11">
        <v>0</v>
      </c>
      <c r="H26" s="11">
        <f t="shared" ref="H26:I32" si="3">G26</f>
        <v>0</v>
      </c>
      <c r="I26" s="11">
        <f t="shared" si="3"/>
        <v>0</v>
      </c>
    </row>
    <row r="27" spans="5:9" x14ac:dyDescent="0.35">
      <c r="E27" s="16" t="s">
        <v>80</v>
      </c>
      <c r="F27" s="11" t="s">
        <v>59</v>
      </c>
      <c r="G27" s="11">
        <v>0</v>
      </c>
      <c r="H27" s="11">
        <f t="shared" si="3"/>
        <v>0</v>
      </c>
      <c r="I27" s="11">
        <f t="shared" si="3"/>
        <v>0</v>
      </c>
    </row>
    <row r="28" spans="5:9" x14ac:dyDescent="0.35">
      <c r="E28" s="16" t="s">
        <v>81</v>
      </c>
      <c r="F28" s="11" t="s">
        <v>59</v>
      </c>
      <c r="G28" s="11">
        <v>8.5340000000000007</v>
      </c>
      <c r="H28" s="11">
        <f>G28+Лист1!I55</f>
        <v>10.183300000000001</v>
      </c>
      <c r="I28" s="11">
        <f t="shared" si="3"/>
        <v>10.183300000000001</v>
      </c>
    </row>
    <row r="29" spans="5:9" x14ac:dyDescent="0.35">
      <c r="E29" s="16" t="s">
        <v>82</v>
      </c>
      <c r="F29" s="11" t="s">
        <v>59</v>
      </c>
      <c r="G29" s="11">
        <v>6.08E-2</v>
      </c>
      <c r="H29" s="11">
        <f t="shared" si="3"/>
        <v>6.08E-2</v>
      </c>
      <c r="I29" s="11">
        <f t="shared" si="3"/>
        <v>6.08E-2</v>
      </c>
    </row>
    <row r="30" spans="5:9" x14ac:dyDescent="0.35">
      <c r="E30" s="16" t="s">
        <v>83</v>
      </c>
      <c r="F30" s="11" t="s">
        <v>59</v>
      </c>
      <c r="G30" s="11">
        <v>3.3416000000000001</v>
      </c>
      <c r="H30" s="11">
        <f t="shared" si="3"/>
        <v>3.3416000000000001</v>
      </c>
      <c r="I30" s="11">
        <f t="shared" si="3"/>
        <v>3.3416000000000001</v>
      </c>
    </row>
    <row r="31" spans="5:9" x14ac:dyDescent="0.35">
      <c r="E31" s="15" t="s">
        <v>84</v>
      </c>
      <c r="F31" s="9" t="s">
        <v>59</v>
      </c>
      <c r="G31" s="8">
        <v>0</v>
      </c>
      <c r="H31" s="36">
        <f t="shared" si="3"/>
        <v>0</v>
      </c>
      <c r="I31" s="36">
        <f t="shared" si="3"/>
        <v>0</v>
      </c>
    </row>
    <row r="32" spans="5:9" ht="23" x14ac:dyDescent="0.35">
      <c r="E32" s="15" t="s">
        <v>85</v>
      </c>
      <c r="F32" s="9" t="s">
        <v>59</v>
      </c>
      <c r="G32" s="8">
        <f>SUM(G33:G37)</f>
        <v>3496.3289999999997</v>
      </c>
      <c r="H32" s="8">
        <f>SUM(H33:H37)</f>
        <v>3487.1110999999996</v>
      </c>
      <c r="I32" s="10">
        <f>SUM(I33:I37)</f>
        <v>3480.7807999999995</v>
      </c>
    </row>
    <row r="33" spans="5:9" x14ac:dyDescent="0.35">
      <c r="E33" s="16" t="s">
        <v>86</v>
      </c>
      <c r="F33" s="11" t="s">
        <v>59</v>
      </c>
      <c r="G33" s="11">
        <v>88.475899999999996</v>
      </c>
      <c r="H33" s="11">
        <f>G33-Лист1!G10-Лист1!G11-Лист1!G12-Лист1!G13-Лист1!G14-Лист1!G15-Лист1!G16</f>
        <v>86.045199999999994</v>
      </c>
      <c r="I33" s="11">
        <f>H33-Лист1!G58-Лист1!G59-Лист1!G60-Лист1!G61-Лист1!G62</f>
        <v>85.101500000000001</v>
      </c>
    </row>
    <row r="34" spans="5:9" x14ac:dyDescent="0.35">
      <c r="E34" s="16" t="s">
        <v>87</v>
      </c>
      <c r="F34" s="11" t="s">
        <v>59</v>
      </c>
      <c r="G34" s="11">
        <v>34.296300000000002</v>
      </c>
      <c r="H34" s="11">
        <f t="shared" ref="H33:I38" si="4">G34</f>
        <v>34.296300000000002</v>
      </c>
      <c r="I34" s="11">
        <f t="shared" si="4"/>
        <v>34.296300000000002</v>
      </c>
    </row>
    <row r="35" spans="5:9" x14ac:dyDescent="0.35">
      <c r="E35" s="16" t="s">
        <v>88</v>
      </c>
      <c r="F35" s="11" t="s">
        <v>59</v>
      </c>
      <c r="G35" s="11">
        <v>1549.6313</v>
      </c>
      <c r="H35" s="11">
        <f>G35-Лист1!G17-Лист1!G18-Лист1!G19-Лист1!G20-Лист1!G21-Лист1!G22-Лист1!G23-Лист1!G24-Лист1!G32</f>
        <v>1544.1896999999999</v>
      </c>
      <c r="I35" s="11">
        <f>H35-Лист1!G69-Лист1!G70-Лист1!G71-Лист1!G72-Лист1!G73-Лист1!G74-Лист1!G75-Лист1!G76-Лист1!G77-Лист1!G78-Лист1!G79</f>
        <v>1543.0540999999996</v>
      </c>
    </row>
    <row r="36" spans="5:9" x14ac:dyDescent="0.35">
      <c r="E36" s="16" t="s">
        <v>89</v>
      </c>
      <c r="F36" s="11" t="s">
        <v>59</v>
      </c>
      <c r="G36" s="11">
        <v>847.33219999999994</v>
      </c>
      <c r="H36" s="11">
        <f t="shared" si="4"/>
        <v>847.33219999999994</v>
      </c>
      <c r="I36" s="11">
        <f t="shared" si="4"/>
        <v>847.33219999999994</v>
      </c>
    </row>
    <row r="37" spans="5:9" x14ac:dyDescent="0.35">
      <c r="E37" s="16" t="s">
        <v>90</v>
      </c>
      <c r="F37" s="11" t="s">
        <v>59</v>
      </c>
      <c r="G37" s="11">
        <v>976.5933</v>
      </c>
      <c r="H37" s="11">
        <f>G37-Лист1!G25-Лист1!G26-Лист1!G27-Лист1!G28-Лист1!G29-Лист1!G30-Лист1!G33</f>
        <v>975.24770000000001</v>
      </c>
      <c r="I37" s="11">
        <f>H37-Лист1!G80</f>
        <v>970.99670000000003</v>
      </c>
    </row>
    <row r="38" spans="5:9" x14ac:dyDescent="0.35">
      <c r="E38" s="15" t="s">
        <v>91</v>
      </c>
      <c r="F38" s="9" t="s">
        <v>59</v>
      </c>
      <c r="G38" s="8">
        <f>SUM(G39:G44)</f>
        <v>2465.5639000000001</v>
      </c>
      <c r="H38" s="8">
        <f>SUM(H39:H44)</f>
        <v>2465.5639000000001</v>
      </c>
      <c r="I38" s="10">
        <f>SUM(I39:I44)</f>
        <v>2465.5639000000001</v>
      </c>
    </row>
    <row r="39" spans="5:9" x14ac:dyDescent="0.35">
      <c r="E39" s="19" t="s">
        <v>98</v>
      </c>
      <c r="F39" s="11" t="s">
        <v>59</v>
      </c>
      <c r="G39" s="18">
        <v>2228.6725000000001</v>
      </c>
      <c r="H39" s="11">
        <f t="shared" ref="H39:I45" si="5">G39</f>
        <v>2228.6725000000001</v>
      </c>
      <c r="I39" s="11">
        <f t="shared" si="5"/>
        <v>2228.6725000000001</v>
      </c>
    </row>
    <row r="40" spans="5:9" x14ac:dyDescent="0.35">
      <c r="E40" s="19" t="s">
        <v>99</v>
      </c>
      <c r="F40" s="11" t="s">
        <v>59</v>
      </c>
      <c r="G40" s="18">
        <v>0</v>
      </c>
      <c r="H40" s="11">
        <f t="shared" si="5"/>
        <v>0</v>
      </c>
      <c r="I40" s="11">
        <f t="shared" si="5"/>
        <v>0</v>
      </c>
    </row>
    <row r="41" spans="5:9" x14ac:dyDescent="0.35">
      <c r="E41" s="19" t="s">
        <v>100</v>
      </c>
      <c r="F41" s="11" t="s">
        <v>59</v>
      </c>
      <c r="G41" s="18">
        <v>118.06619999999999</v>
      </c>
      <c r="H41" s="11">
        <f t="shared" si="5"/>
        <v>118.06619999999999</v>
      </c>
      <c r="I41" s="11">
        <f t="shared" si="5"/>
        <v>118.06619999999999</v>
      </c>
    </row>
    <row r="42" spans="5:9" x14ac:dyDescent="0.35">
      <c r="E42" s="19" t="s">
        <v>101</v>
      </c>
      <c r="F42" s="11" t="s">
        <v>59</v>
      </c>
      <c r="G42" s="18">
        <v>16.479700000000001</v>
      </c>
      <c r="H42" s="11">
        <f t="shared" si="5"/>
        <v>16.479700000000001</v>
      </c>
      <c r="I42" s="11">
        <f t="shared" si="5"/>
        <v>16.479700000000001</v>
      </c>
    </row>
    <row r="43" spans="5:9" x14ac:dyDescent="0.35">
      <c r="E43" s="19" t="s">
        <v>102</v>
      </c>
      <c r="F43" s="11" t="s">
        <v>59</v>
      </c>
      <c r="G43" s="18">
        <v>77.846500000000006</v>
      </c>
      <c r="H43" s="11">
        <f t="shared" si="5"/>
        <v>77.846500000000006</v>
      </c>
      <c r="I43" s="11">
        <f t="shared" si="5"/>
        <v>77.846500000000006</v>
      </c>
    </row>
    <row r="44" spans="5:9" x14ac:dyDescent="0.35">
      <c r="E44" s="19" t="s">
        <v>103</v>
      </c>
      <c r="F44" s="11" t="s">
        <v>59</v>
      </c>
      <c r="G44" s="18">
        <v>24.498999999999999</v>
      </c>
      <c r="H44" s="11">
        <f t="shared" si="5"/>
        <v>24.498999999999999</v>
      </c>
      <c r="I44" s="11">
        <f t="shared" si="5"/>
        <v>24.498999999999999</v>
      </c>
    </row>
    <row r="45" spans="5:9" x14ac:dyDescent="0.35">
      <c r="E45" s="15" t="s">
        <v>92</v>
      </c>
      <c r="F45" s="9" t="s">
        <v>59</v>
      </c>
      <c r="G45" s="8">
        <f>SUM(G46:G50)</f>
        <v>5.0999999999999996</v>
      </c>
      <c r="H45" s="8">
        <f>SUM(H46:H50)</f>
        <v>5.0999999999999996</v>
      </c>
      <c r="I45" s="10">
        <f>SUM(I46:I50)</f>
        <v>5.0999999999999996</v>
      </c>
    </row>
    <row r="46" spans="5:9" x14ac:dyDescent="0.35">
      <c r="E46" s="16" t="s">
        <v>93</v>
      </c>
      <c r="F46" s="11" t="s">
        <v>59</v>
      </c>
      <c r="G46" s="11">
        <v>3.8426</v>
      </c>
      <c r="H46" s="11">
        <f t="shared" ref="H46:I50" si="6">G46</f>
        <v>3.8426</v>
      </c>
      <c r="I46" s="11">
        <f t="shared" si="6"/>
        <v>3.8426</v>
      </c>
    </row>
    <row r="47" spans="5:9" x14ac:dyDescent="0.35">
      <c r="E47" s="16" t="s">
        <v>94</v>
      </c>
      <c r="F47" s="11" t="s">
        <v>59</v>
      </c>
      <c r="G47" s="11">
        <v>0</v>
      </c>
      <c r="H47" s="11">
        <f t="shared" si="6"/>
        <v>0</v>
      </c>
      <c r="I47" s="11">
        <f t="shared" si="6"/>
        <v>0</v>
      </c>
    </row>
    <row r="48" spans="5:9" x14ac:dyDescent="0.35">
      <c r="E48" s="16" t="s">
        <v>95</v>
      </c>
      <c r="F48" s="11" t="s">
        <v>59</v>
      </c>
      <c r="G48" s="11">
        <v>0</v>
      </c>
      <c r="H48" s="11">
        <f t="shared" si="6"/>
        <v>0</v>
      </c>
      <c r="I48" s="11">
        <f t="shared" si="6"/>
        <v>0</v>
      </c>
    </row>
    <row r="49" spans="5:9" x14ac:dyDescent="0.35">
      <c r="E49" s="16" t="s">
        <v>96</v>
      </c>
      <c r="F49" s="11" t="s">
        <v>59</v>
      </c>
      <c r="G49" s="11">
        <v>1.2574000000000001</v>
      </c>
      <c r="H49" s="11">
        <f t="shared" si="6"/>
        <v>1.2574000000000001</v>
      </c>
      <c r="I49" s="11">
        <f t="shared" si="6"/>
        <v>1.2574000000000001</v>
      </c>
    </row>
    <row r="50" spans="5:9" x14ac:dyDescent="0.35">
      <c r="E50" s="16" t="s">
        <v>97</v>
      </c>
      <c r="F50" s="11" t="s">
        <v>59</v>
      </c>
      <c r="G50" s="11">
        <v>0</v>
      </c>
      <c r="H50" s="11">
        <f t="shared" si="6"/>
        <v>0</v>
      </c>
      <c r="I50" s="11">
        <f t="shared" si="6"/>
        <v>0</v>
      </c>
    </row>
  </sheetData>
  <mergeCells count="1">
    <mergeCell ref="E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2024-11-17T21:56:26Z</dcterms:modified>
</cp:coreProperties>
</file>