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+\Լոռի 1\3. Դարպաս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  <c r="J14" i="2" s="1"/>
  <c r="I36" i="2"/>
  <c r="I35" i="2"/>
  <c r="H6" i="2"/>
  <c r="J45" i="2"/>
  <c r="J38" i="2"/>
  <c r="J25" i="2"/>
  <c r="J20" i="2"/>
  <c r="J15" i="2"/>
  <c r="I45" i="2" l="1"/>
  <c r="I38" i="2"/>
  <c r="I25" i="2"/>
  <c r="I21" i="2"/>
  <c r="I15" i="2"/>
  <c r="J50" i="2"/>
  <c r="J49" i="2"/>
  <c r="J48" i="2"/>
  <c r="J47" i="2"/>
  <c r="J46" i="2"/>
  <c r="J44" i="2"/>
  <c r="J43" i="2"/>
  <c r="J42" i="2"/>
  <c r="J41" i="2"/>
  <c r="J40" i="2"/>
  <c r="J39" i="2"/>
  <c r="J37" i="2"/>
  <c r="J36" i="2"/>
  <c r="J35" i="2"/>
  <c r="J34" i="2"/>
  <c r="J31" i="2"/>
  <c r="J30" i="2"/>
  <c r="J29" i="2"/>
  <c r="J28" i="2"/>
  <c r="J27" i="2"/>
  <c r="J26" i="2"/>
  <c r="J24" i="2"/>
  <c r="J23" i="2"/>
  <c r="J22" i="2"/>
  <c r="J19" i="2"/>
  <c r="J18" i="2"/>
  <c r="J17" i="2"/>
  <c r="J16" i="2"/>
  <c r="J13" i="2"/>
  <c r="J12" i="2"/>
  <c r="J10" i="2"/>
  <c r="I50" i="2"/>
  <c r="I49" i="2"/>
  <c r="I48" i="2"/>
  <c r="I47" i="2"/>
  <c r="I46" i="2"/>
  <c r="I44" i="2"/>
  <c r="I43" i="2"/>
  <c r="I42" i="2"/>
  <c r="I41" i="2"/>
  <c r="I40" i="2"/>
  <c r="I39" i="2"/>
  <c r="I34" i="2"/>
  <c r="I31" i="2"/>
  <c r="I30" i="2"/>
  <c r="I29" i="2"/>
  <c r="I28" i="2"/>
  <c r="I27" i="2"/>
  <c r="I26" i="2"/>
  <c r="I24" i="2"/>
  <c r="I23" i="2"/>
  <c r="I22" i="2"/>
  <c r="I19" i="2"/>
  <c r="I18" i="2"/>
  <c r="I17" i="2"/>
  <c r="I16" i="2"/>
  <c r="I12" i="2"/>
  <c r="I10" i="2"/>
  <c r="F26" i="1"/>
  <c r="F37" i="1"/>
  <c r="I37" i="2" s="1"/>
  <c r="D36" i="1"/>
  <c r="D28" i="1"/>
  <c r="D26" i="1"/>
  <c r="D10" i="1"/>
  <c r="F35" i="1"/>
  <c r="F25" i="1"/>
  <c r="F34" i="1"/>
  <c r="F28" i="1" s="1"/>
  <c r="F33" i="1"/>
  <c r="F32" i="1"/>
  <c r="F31" i="1"/>
  <c r="F30" i="1"/>
  <c r="F29" i="1"/>
  <c r="F24" i="1"/>
  <c r="I13" i="2" s="1"/>
  <c r="F27" i="1"/>
  <c r="I33" i="2" s="1"/>
  <c r="I32" i="2" s="1"/>
  <c r="F21" i="1"/>
  <c r="F23" i="1"/>
  <c r="F22" i="1"/>
  <c r="I8" i="2" s="1"/>
  <c r="J8" i="2" s="1"/>
  <c r="F20" i="1"/>
  <c r="F19" i="1"/>
  <c r="F18" i="1"/>
  <c r="F17" i="1"/>
  <c r="F16" i="1"/>
  <c r="F15" i="1"/>
  <c r="F14" i="1"/>
  <c r="F13" i="1"/>
  <c r="F12" i="1"/>
  <c r="F11" i="1"/>
  <c r="I11" i="2" s="1"/>
  <c r="J11" i="2" s="1"/>
  <c r="D39" i="1"/>
  <c r="F41" i="1"/>
  <c r="F42" i="1"/>
  <c r="F43" i="1"/>
  <c r="F44" i="1"/>
  <c r="F45" i="1"/>
  <c r="F40" i="1"/>
  <c r="F39" i="1" s="1"/>
  <c r="D47" i="1"/>
  <c r="F49" i="1"/>
  <c r="F50" i="1"/>
  <c r="F51" i="1"/>
  <c r="F52" i="1"/>
  <c r="F53" i="1"/>
  <c r="F54" i="1"/>
  <c r="F55" i="1"/>
  <c r="F48" i="1"/>
  <c r="F36" i="1" l="1"/>
  <c r="I9" i="2"/>
  <c r="J9" i="2" s="1"/>
  <c r="J33" i="2"/>
  <c r="F10" i="1"/>
  <c r="F47" i="1"/>
  <c r="I7" i="2"/>
  <c r="J7" i="2"/>
  <c r="I6" i="2"/>
  <c r="J32" i="2"/>
  <c r="H45" i="2"/>
  <c r="H38" i="2"/>
  <c r="H32" i="2"/>
  <c r="H25" i="2"/>
  <c r="H20" i="2"/>
  <c r="H15" i="2"/>
  <c r="H7" i="2"/>
  <c r="J21" i="2"/>
  <c r="I20" i="2"/>
  <c r="J6" i="2" l="1"/>
</calcChain>
</file>

<file path=xl/sharedStrings.xml><?xml version="1.0" encoding="utf-8"?>
<sst xmlns="http://schemas.openxmlformats.org/spreadsheetml/2006/main" count="232" uniqueCount="108">
  <si>
    <t xml:space="preserve">Համայնքի (բնակավայրի) հողամասերի նպատակային և գործառնական նշանակությունների փոփոխությունները Ձև 1 </t>
  </si>
  <si>
    <t>Հողամասի N
Գծագրի վրա</t>
  </si>
  <si>
    <t>Առկա նպատակային և գործառնական
նշանակությունը</t>
  </si>
  <si>
    <t>Մակերեսը
(հա)</t>
  </si>
  <si>
    <t>Գլխավոր հատակագծում փոփոխված նպատակային և/կամ 
Գործառնական նշանակությունը</t>
  </si>
  <si>
    <t>Առաջնահերթ միջոցառումներ (1-5 տարի)</t>
  </si>
  <si>
    <t>Գյուղատնտեսության հողերից՝</t>
  </si>
  <si>
    <t xml:space="preserve">Բնակավայրի հողերից՝ </t>
  </si>
  <si>
    <t>բնակելի կառուցապատման</t>
  </si>
  <si>
    <t>հասարակական կառուցապատման</t>
  </si>
  <si>
    <t>ընդհանուր օգտագործման</t>
  </si>
  <si>
    <t>Միջնաժամկետ միջոցառումներ (5-10 տարի)</t>
  </si>
  <si>
    <t>Հեռանկարային միջոցառումներ (10-15 տարի)</t>
  </si>
  <si>
    <t>վարելահող</t>
  </si>
  <si>
    <t>արոտավայր</t>
  </si>
  <si>
    <t>3. Դարպաս</t>
  </si>
  <si>
    <t>խոտհարք</t>
  </si>
  <si>
    <t xml:space="preserve">գյուղատնտեսական նշանակության (այլ հողատեսքեր) </t>
  </si>
  <si>
    <t>բնակելի կառուցապատման (տնամերձ)</t>
  </si>
  <si>
    <t>ԳԲ-1</t>
  </si>
  <si>
    <t>ԳԲ-2</t>
  </si>
  <si>
    <t>ԳԲ-3</t>
  </si>
  <si>
    <t>ԳԲ-4</t>
  </si>
  <si>
    <t>ԳԳ-1</t>
  </si>
  <si>
    <t>ԲԲ-1</t>
  </si>
  <si>
    <t>ԲԲ-4</t>
  </si>
  <si>
    <t>ԲԲ-3</t>
  </si>
  <si>
    <t>ԲԲ-2</t>
  </si>
  <si>
    <t>ԲԲ-5</t>
  </si>
  <si>
    <t>ԲԲ-6</t>
  </si>
  <si>
    <t>ԲԳ-1</t>
  </si>
  <si>
    <t>ԲԲ-9</t>
  </si>
  <si>
    <t>ԲԲ-7</t>
  </si>
  <si>
    <t>ԲԲ-8</t>
  </si>
  <si>
    <t>ԲԲ-10</t>
  </si>
  <si>
    <t>ԲԲ-11</t>
  </si>
  <si>
    <t>ԲԲ-12</t>
  </si>
  <si>
    <t>ԲԲ-13</t>
  </si>
  <si>
    <t>ԲԲ-14</t>
  </si>
  <si>
    <t>ԲԲ-15</t>
  </si>
  <si>
    <t>ԲԲ-16</t>
  </si>
  <si>
    <t>ԲԲ-17</t>
  </si>
  <si>
    <t>ԲԲ-18</t>
  </si>
  <si>
    <t>ԲԲ-19</t>
  </si>
  <si>
    <t>Ցուցանիշը</t>
  </si>
  <si>
    <t>Չափման միավորը</t>
  </si>
  <si>
    <t>Փաստացի</t>
  </si>
  <si>
    <t>Առաջնահերթ</t>
  </si>
  <si>
    <t>Հեռանկարային</t>
  </si>
  <si>
    <r>
      <t>Համայնքի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համակցված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փաստաթղթի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դեպքում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նխագծվող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համայնքների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վարչական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սահմաններում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ընդգրկված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ընհանուր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մակերեսը՝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ընդամենը</t>
    </r>
  </si>
  <si>
    <t>հա</t>
  </si>
  <si>
    <r>
      <t>Բնակավայրի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>,</t>
    </r>
    <r>
      <rPr>
        <b/>
        <i/>
        <sz val="9"/>
        <color theme="1"/>
        <rFont val="Arial"/>
        <family val="2"/>
      </rPr>
      <t>որից՝</t>
    </r>
  </si>
  <si>
    <r>
      <t>Բնակելի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կառուցապատման</t>
    </r>
  </si>
  <si>
    <r>
      <t>Տնամերձ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կառուցապատման</t>
    </r>
  </si>
  <si>
    <t>Այգեգործական</t>
  </si>
  <si>
    <r>
      <t>Հասարակական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կառուցապատման</t>
    </r>
  </si>
  <si>
    <r>
      <t>Խառը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կառուցապատման</t>
    </r>
  </si>
  <si>
    <r>
      <t>Ընդհանուր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օգտագործման</t>
    </r>
  </si>
  <si>
    <r>
      <t>Այլ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հողեր</t>
    </r>
  </si>
  <si>
    <r>
      <t>Արդյունաբերության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ընդերքօգտագործման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և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այլ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արտադրական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նշանակության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որից՝</t>
    </r>
  </si>
  <si>
    <r>
      <t>Արդյունաբերական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օբյեկտների</t>
    </r>
  </si>
  <si>
    <r>
      <t>Գյուղատնտեսական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արտադրական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օբյեկտների</t>
    </r>
  </si>
  <si>
    <t>Պահեստարանների</t>
  </si>
  <si>
    <r>
      <t>Ընդերքի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օգտագործման</t>
    </r>
  </si>
  <si>
    <r>
      <t>Էներգետիկայի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կապի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տրանսպորտի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կոմունալ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ենթակառուցվաշքների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որից՝</t>
    </r>
  </si>
  <si>
    <t>Էներգետիկայի</t>
  </si>
  <si>
    <t>Կապի</t>
  </si>
  <si>
    <t>Տրանսպորտի</t>
  </si>
  <si>
    <r>
      <t>Կոմունալ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ենթակառուցվածքների</t>
    </r>
  </si>
  <si>
    <r>
      <t>Հատուկ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պահպանվող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տարածքների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  <r>
      <rPr>
        <b/>
        <i/>
        <sz val="9"/>
        <color theme="1"/>
        <rFont val="Arial Armenian"/>
        <family val="2"/>
      </rPr>
      <t xml:space="preserve">, </t>
    </r>
    <r>
      <rPr>
        <b/>
        <i/>
        <sz val="9"/>
        <color theme="1"/>
        <rFont val="Arial"/>
        <family val="2"/>
      </rPr>
      <t>որից՝</t>
    </r>
  </si>
  <si>
    <t>Բնապահպանական</t>
  </si>
  <si>
    <t>Առողջարարական</t>
  </si>
  <si>
    <r>
      <t>Հանգստի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համար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նախատեսված</t>
    </r>
  </si>
  <si>
    <r>
      <t>Պատմական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և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մշակութային</t>
    </r>
  </si>
  <si>
    <r>
      <t>Գերեզմանոցների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տարածքներ</t>
    </r>
  </si>
  <si>
    <r>
      <t>Հատուկ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նշանակության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</si>
  <si>
    <r>
      <t>Գյուղատնտեսական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նշանակության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հողեր,</t>
    </r>
  </si>
  <si>
    <t>Վարելահող</t>
  </si>
  <si>
    <r>
      <t>Պտղատու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այգիներ</t>
    </r>
  </si>
  <si>
    <t>Խոտհարքներ</t>
  </si>
  <si>
    <t>Արոտավայր</t>
  </si>
  <si>
    <r>
      <t>Այլ</t>
    </r>
    <r>
      <rPr>
        <i/>
        <sz val="9"/>
        <color theme="1"/>
        <rFont val="Arial Armenian"/>
        <family val="2"/>
      </rPr>
      <t xml:space="preserve"> </t>
    </r>
    <r>
      <rPr>
        <i/>
        <sz val="9"/>
        <color theme="1"/>
        <rFont val="Arial"/>
        <family val="2"/>
      </rPr>
      <t>հողատեսքեր</t>
    </r>
  </si>
  <si>
    <r>
      <t>Անտառային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</si>
  <si>
    <r>
      <t>Ջրային</t>
    </r>
    <r>
      <rPr>
        <b/>
        <i/>
        <sz val="9"/>
        <color theme="1"/>
        <rFont val="Arial Armenian"/>
        <family val="2"/>
      </rPr>
      <t xml:space="preserve"> </t>
    </r>
    <r>
      <rPr>
        <b/>
        <i/>
        <sz val="9"/>
        <color theme="1"/>
        <rFont val="Arial"/>
        <family val="2"/>
      </rPr>
      <t>հողեր</t>
    </r>
  </si>
  <si>
    <t>Գետեր</t>
  </si>
  <si>
    <t>Ջրամբարներ</t>
  </si>
  <si>
    <t>Լճեր</t>
  </si>
  <si>
    <t>Ջրանցքներ</t>
  </si>
  <si>
    <t>Հիդրոտեխ․ և ջրտնտ․ այլ օբ․</t>
  </si>
  <si>
    <t>բնակավայրերի (այլ հողերի)</t>
  </si>
  <si>
    <t>ԲԲ-20</t>
  </si>
  <si>
    <t>ԳԲ-5</t>
  </si>
  <si>
    <t>ԳԲ-6</t>
  </si>
  <si>
    <t>ԳԲ-7</t>
  </si>
  <si>
    <t>ԳԲ-8</t>
  </si>
  <si>
    <t>ԳԲ-9</t>
  </si>
  <si>
    <t>ԳԲ-10</t>
  </si>
  <si>
    <t>ԳԲ-11</t>
  </si>
  <si>
    <t>ԳԲ-12</t>
  </si>
  <si>
    <t>ԳԲ-13</t>
  </si>
  <si>
    <t>ԳԲ-14</t>
  </si>
  <si>
    <t>ԳԲ-15</t>
  </si>
  <si>
    <t>Անտառներ</t>
  </si>
  <si>
    <t>Անտառային վարելահող</t>
  </si>
  <si>
    <t>Անտառային խոտհարք</t>
  </si>
  <si>
    <t>Անտառային արոտավայր</t>
  </si>
  <si>
    <t>Անտառային թփուտ</t>
  </si>
  <si>
    <t>Անտառային այլ հողեր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</si>
</sst>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i/>
      <sz val="9"/>
      <color theme="1"/>
      <name val="Arial Armenian"/>
      <family val="2"/>
    </font>
    <font>
      <b/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theme="1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6"/>
  <sheetViews>
    <sheetView tabSelected="1" zoomScale="85" zoomScaleNormal="85" workbookViewId="0">
      <selection activeCell="A70" sqref="A70:XFD109"/>
    </sheetView>
  </sheetViews>
  <sheetFormatPr defaultRowHeight="14.5" x14ac:dyDescent="0.35"/>
  <cols>
    <col min="2" max="2" width="13.26953125" customWidth="1"/>
    <col min="3" max="3" width="51.08984375" bestFit="1" customWidth="1"/>
    <col min="4" max="4" width="11.1796875" customWidth="1"/>
    <col min="5" max="5" width="51.7265625" customWidth="1"/>
    <col min="6" max="6" width="11.54296875" customWidth="1"/>
  </cols>
  <sheetData>
    <row r="5" spans="1:11" x14ac:dyDescent="0.35">
      <c r="B5" s="25" t="s">
        <v>15</v>
      </c>
      <c r="C5" s="25"/>
      <c r="D5" s="25"/>
      <c r="E5" s="25"/>
      <c r="F5" s="25"/>
    </row>
    <row r="6" spans="1:11" x14ac:dyDescent="0.35">
      <c r="A6" s="1"/>
      <c r="B6" s="25" t="s">
        <v>0</v>
      </c>
      <c r="C6" s="25"/>
      <c r="D6" s="25"/>
      <c r="E6" s="25"/>
      <c r="F6" s="25"/>
      <c r="G6" s="1"/>
      <c r="H6" s="1"/>
      <c r="I6" s="1"/>
      <c r="J6" s="1"/>
      <c r="K6" s="1"/>
    </row>
    <row r="7" spans="1:11" ht="49.5" customHeight="1" x14ac:dyDescent="0.35">
      <c r="B7" s="4" t="s">
        <v>1</v>
      </c>
      <c r="C7" s="4" t="s">
        <v>2</v>
      </c>
      <c r="D7" s="4" t="s">
        <v>3</v>
      </c>
      <c r="E7" s="4" t="s">
        <v>4</v>
      </c>
      <c r="F7" s="4" t="s">
        <v>3</v>
      </c>
    </row>
    <row r="8" spans="1:11" x14ac:dyDescent="0.35">
      <c r="B8" s="3">
        <v>1</v>
      </c>
      <c r="C8" s="3">
        <v>2</v>
      </c>
      <c r="D8" s="3">
        <v>3</v>
      </c>
      <c r="E8" s="3">
        <v>4</v>
      </c>
      <c r="F8" s="3">
        <v>5</v>
      </c>
    </row>
    <row r="9" spans="1:11" x14ac:dyDescent="0.35">
      <c r="B9" s="26" t="s">
        <v>5</v>
      </c>
      <c r="C9" s="26"/>
      <c r="D9" s="26"/>
      <c r="E9" s="26"/>
      <c r="F9" s="26"/>
    </row>
    <row r="10" spans="1:11" x14ac:dyDescent="0.35">
      <c r="B10" s="17"/>
      <c r="C10" s="21" t="s">
        <v>6</v>
      </c>
      <c r="D10" s="21">
        <f>SUM(D11:D25)</f>
        <v>3.7841999999999993</v>
      </c>
      <c r="E10" s="7" t="s">
        <v>7</v>
      </c>
      <c r="F10" s="21">
        <f>SUM(F11:F25)</f>
        <v>3.7841999999999993</v>
      </c>
    </row>
    <row r="11" spans="1:11" x14ac:dyDescent="0.35">
      <c r="B11" s="17" t="s">
        <v>19</v>
      </c>
      <c r="C11" s="6" t="s">
        <v>16</v>
      </c>
      <c r="D11" s="6">
        <v>0.24990000000000001</v>
      </c>
      <c r="E11" s="2" t="s">
        <v>9</v>
      </c>
      <c r="F11" s="6">
        <f t="shared" ref="F11:F25" si="0">D11</f>
        <v>0.24990000000000001</v>
      </c>
    </row>
    <row r="12" spans="1:11" x14ac:dyDescent="0.35">
      <c r="B12" s="17" t="s">
        <v>20</v>
      </c>
      <c r="C12" s="6" t="s">
        <v>16</v>
      </c>
      <c r="D12" s="6">
        <v>0.12</v>
      </c>
      <c r="E12" s="2" t="s">
        <v>9</v>
      </c>
      <c r="F12" s="6">
        <f t="shared" si="0"/>
        <v>0.12</v>
      </c>
    </row>
    <row r="13" spans="1:11" x14ac:dyDescent="0.35">
      <c r="B13" s="17" t="s">
        <v>21</v>
      </c>
      <c r="C13" s="6" t="s">
        <v>16</v>
      </c>
      <c r="D13" s="6">
        <v>0.2099</v>
      </c>
      <c r="E13" s="2" t="s">
        <v>9</v>
      </c>
      <c r="F13" s="6">
        <f t="shared" si="0"/>
        <v>0.2099</v>
      </c>
    </row>
    <row r="14" spans="1:11" x14ac:dyDescent="0.35">
      <c r="B14" s="17" t="s">
        <v>22</v>
      </c>
      <c r="C14" s="6" t="s">
        <v>16</v>
      </c>
      <c r="D14" s="6">
        <v>0.14990000000000001</v>
      </c>
      <c r="E14" s="2" t="s">
        <v>9</v>
      </c>
      <c r="F14" s="6">
        <f t="shared" si="0"/>
        <v>0.14990000000000001</v>
      </c>
    </row>
    <row r="15" spans="1:11" x14ac:dyDescent="0.35">
      <c r="B15" s="17" t="s">
        <v>91</v>
      </c>
      <c r="C15" s="6" t="s">
        <v>16</v>
      </c>
      <c r="D15" s="6">
        <v>0.15</v>
      </c>
      <c r="E15" s="2" t="s">
        <v>9</v>
      </c>
      <c r="F15" s="6">
        <f t="shared" si="0"/>
        <v>0.15</v>
      </c>
    </row>
    <row r="16" spans="1:11" x14ac:dyDescent="0.35">
      <c r="B16" s="17" t="s">
        <v>92</v>
      </c>
      <c r="C16" s="6" t="s">
        <v>16</v>
      </c>
      <c r="D16" s="6">
        <v>0.15</v>
      </c>
      <c r="E16" s="2" t="s">
        <v>9</v>
      </c>
      <c r="F16" s="6">
        <f t="shared" si="0"/>
        <v>0.15</v>
      </c>
    </row>
    <row r="17" spans="2:6" x14ac:dyDescent="0.35">
      <c r="B17" s="17" t="s">
        <v>93</v>
      </c>
      <c r="C17" s="6" t="s">
        <v>16</v>
      </c>
      <c r="D17" s="6">
        <v>0.14990000000000001</v>
      </c>
      <c r="E17" s="2" t="s">
        <v>9</v>
      </c>
      <c r="F17" s="6">
        <f t="shared" si="0"/>
        <v>0.14990000000000001</v>
      </c>
    </row>
    <row r="18" spans="2:6" x14ac:dyDescent="0.35">
      <c r="B18" s="17" t="s">
        <v>94</v>
      </c>
      <c r="C18" s="6" t="s">
        <v>16</v>
      </c>
      <c r="D18" s="6">
        <v>0.1799</v>
      </c>
      <c r="E18" s="2" t="s">
        <v>9</v>
      </c>
      <c r="F18" s="6">
        <f t="shared" si="0"/>
        <v>0.1799</v>
      </c>
    </row>
    <row r="19" spans="2:6" x14ac:dyDescent="0.35">
      <c r="B19" s="17" t="s">
        <v>95</v>
      </c>
      <c r="C19" s="6" t="s">
        <v>16</v>
      </c>
      <c r="D19" s="6">
        <v>0.81899999999999995</v>
      </c>
      <c r="E19" s="2" t="s">
        <v>9</v>
      </c>
      <c r="F19" s="6">
        <f t="shared" si="0"/>
        <v>0.81899999999999995</v>
      </c>
    </row>
    <row r="20" spans="2:6" x14ac:dyDescent="0.35">
      <c r="B20" s="17" t="s">
        <v>96</v>
      </c>
      <c r="C20" s="6" t="s">
        <v>14</v>
      </c>
      <c r="D20" s="6">
        <v>2.3099999999999999E-2</v>
      </c>
      <c r="E20" s="2" t="s">
        <v>9</v>
      </c>
      <c r="F20" s="6">
        <f t="shared" si="0"/>
        <v>2.3099999999999999E-2</v>
      </c>
    </row>
    <row r="21" spans="2:6" x14ac:dyDescent="0.35">
      <c r="B21" s="17" t="s">
        <v>97</v>
      </c>
      <c r="C21" s="6" t="s">
        <v>14</v>
      </c>
      <c r="D21" s="6">
        <v>1.0155000000000001</v>
      </c>
      <c r="E21" s="2" t="s">
        <v>9</v>
      </c>
      <c r="F21" s="6">
        <f t="shared" si="0"/>
        <v>1.0155000000000001</v>
      </c>
    </row>
    <row r="22" spans="2:6" x14ac:dyDescent="0.35">
      <c r="B22" s="17" t="s">
        <v>98</v>
      </c>
      <c r="C22" s="6" t="s">
        <v>14</v>
      </c>
      <c r="D22" s="6">
        <v>0.15989999999999999</v>
      </c>
      <c r="E22" s="2" t="s">
        <v>8</v>
      </c>
      <c r="F22" s="6">
        <f t="shared" si="0"/>
        <v>0.15989999999999999</v>
      </c>
    </row>
    <row r="23" spans="2:6" x14ac:dyDescent="0.35">
      <c r="B23" s="17" t="s">
        <v>99</v>
      </c>
      <c r="C23" s="6" t="s">
        <v>14</v>
      </c>
      <c r="D23" s="6">
        <v>0.15989999999999999</v>
      </c>
      <c r="E23" s="2" t="s">
        <v>8</v>
      </c>
      <c r="F23" s="6">
        <f t="shared" si="0"/>
        <v>0.15989999999999999</v>
      </c>
    </row>
    <row r="24" spans="2:6" x14ac:dyDescent="0.35">
      <c r="B24" s="17" t="s">
        <v>100</v>
      </c>
      <c r="C24" s="6" t="s">
        <v>13</v>
      </c>
      <c r="D24" s="6">
        <v>0.23699999999999999</v>
      </c>
      <c r="E24" s="2" t="s">
        <v>10</v>
      </c>
      <c r="F24" s="6">
        <f t="shared" si="0"/>
        <v>0.23699999999999999</v>
      </c>
    </row>
    <row r="25" spans="2:6" x14ac:dyDescent="0.35">
      <c r="B25" s="17" t="s">
        <v>101</v>
      </c>
      <c r="C25" s="2" t="s">
        <v>17</v>
      </c>
      <c r="D25" s="6">
        <v>1.03E-2</v>
      </c>
      <c r="E25" s="6" t="s">
        <v>9</v>
      </c>
      <c r="F25" s="6">
        <f t="shared" si="0"/>
        <v>1.03E-2</v>
      </c>
    </row>
    <row r="26" spans="2:6" x14ac:dyDescent="0.35">
      <c r="B26" s="17"/>
      <c r="C26" s="21" t="s">
        <v>6</v>
      </c>
      <c r="D26" s="21">
        <f>SUM(D27)</f>
        <v>1.6983999999999999</v>
      </c>
      <c r="E26" s="21" t="s">
        <v>6</v>
      </c>
      <c r="F26" s="21">
        <f>SUM(F27)</f>
        <v>1.6983999999999999</v>
      </c>
    </row>
    <row r="27" spans="2:6" x14ac:dyDescent="0.35">
      <c r="B27" s="17" t="s">
        <v>23</v>
      </c>
      <c r="C27" s="6" t="s">
        <v>14</v>
      </c>
      <c r="D27" s="22">
        <v>1.6983999999999999</v>
      </c>
      <c r="E27" s="6" t="s">
        <v>13</v>
      </c>
      <c r="F27" s="6">
        <f>D27</f>
        <v>1.6983999999999999</v>
      </c>
    </row>
    <row r="28" spans="2:6" x14ac:dyDescent="0.35">
      <c r="B28" s="17"/>
      <c r="C28" s="21" t="s">
        <v>7</v>
      </c>
      <c r="D28" s="21">
        <f>SUM(D29:D35)</f>
        <v>2.4630999999999998</v>
      </c>
      <c r="E28" s="21" t="s">
        <v>7</v>
      </c>
      <c r="F28" s="21">
        <f>SUM(F29:F35)</f>
        <v>2.4630999999999998</v>
      </c>
    </row>
    <row r="29" spans="2:6" x14ac:dyDescent="0.35">
      <c r="B29" s="17" t="s">
        <v>24</v>
      </c>
      <c r="C29" s="2" t="s">
        <v>89</v>
      </c>
      <c r="D29" s="6">
        <v>0.1011</v>
      </c>
      <c r="E29" s="2" t="s">
        <v>18</v>
      </c>
      <c r="F29" s="6">
        <f t="shared" ref="F29:F30" si="1">D29</f>
        <v>0.1011</v>
      </c>
    </row>
    <row r="30" spans="2:6" x14ac:dyDescent="0.35">
      <c r="B30" s="17" t="s">
        <v>27</v>
      </c>
      <c r="C30" s="2" t="s">
        <v>89</v>
      </c>
      <c r="D30" s="6">
        <v>0.15090000000000001</v>
      </c>
      <c r="E30" s="2" t="s">
        <v>18</v>
      </c>
      <c r="F30" s="6">
        <f t="shared" si="1"/>
        <v>0.15090000000000001</v>
      </c>
    </row>
    <row r="31" spans="2:6" x14ac:dyDescent="0.35">
      <c r="B31" s="17" t="s">
        <v>26</v>
      </c>
      <c r="C31" s="2" t="s">
        <v>89</v>
      </c>
      <c r="D31" s="6">
        <v>0.57350000000000001</v>
      </c>
      <c r="E31" s="2" t="s">
        <v>18</v>
      </c>
      <c r="F31" s="6">
        <f t="shared" ref="F31:F34" si="2">D31</f>
        <v>0.57350000000000001</v>
      </c>
    </row>
    <row r="32" spans="2:6" x14ac:dyDescent="0.35">
      <c r="B32" s="17" t="s">
        <v>25</v>
      </c>
      <c r="C32" s="2" t="s">
        <v>89</v>
      </c>
      <c r="D32" s="6">
        <v>0.66900000000000004</v>
      </c>
      <c r="E32" s="2" t="s">
        <v>18</v>
      </c>
      <c r="F32" s="6">
        <f t="shared" si="2"/>
        <v>0.66900000000000004</v>
      </c>
    </row>
    <row r="33" spans="1:6" x14ac:dyDescent="0.35">
      <c r="B33" s="17" t="s">
        <v>28</v>
      </c>
      <c r="C33" s="2" t="s">
        <v>89</v>
      </c>
      <c r="D33" s="6">
        <v>0.28100000000000003</v>
      </c>
      <c r="E33" s="2" t="s">
        <v>18</v>
      </c>
      <c r="F33" s="6">
        <f t="shared" si="2"/>
        <v>0.28100000000000003</v>
      </c>
    </row>
    <row r="34" spans="1:6" x14ac:dyDescent="0.35">
      <c r="B34" s="17" t="s">
        <v>29</v>
      </c>
      <c r="C34" s="2" t="s">
        <v>89</v>
      </c>
      <c r="D34" s="6">
        <v>0.54049999999999998</v>
      </c>
      <c r="E34" s="2" t="s">
        <v>18</v>
      </c>
      <c r="F34" s="6">
        <f t="shared" si="2"/>
        <v>0.54049999999999998</v>
      </c>
    </row>
    <row r="35" spans="1:6" x14ac:dyDescent="0.35">
      <c r="B35" s="17" t="s">
        <v>32</v>
      </c>
      <c r="C35" s="2" t="s">
        <v>18</v>
      </c>
      <c r="D35" s="6">
        <v>0.14710000000000001</v>
      </c>
      <c r="E35" s="6" t="s">
        <v>9</v>
      </c>
      <c r="F35" s="6">
        <f t="shared" ref="F35" si="3">D35</f>
        <v>0.14710000000000001</v>
      </c>
    </row>
    <row r="36" spans="1:6" x14ac:dyDescent="0.35">
      <c r="B36" s="17"/>
      <c r="C36" s="21" t="s">
        <v>7</v>
      </c>
      <c r="D36" s="21">
        <f>SUM(D37)</f>
        <v>0.45629999999999998</v>
      </c>
      <c r="E36" s="21" t="s">
        <v>6</v>
      </c>
      <c r="F36" s="21">
        <f>SUM(F37)</f>
        <v>0.45629999999999998</v>
      </c>
    </row>
    <row r="37" spans="1:6" x14ac:dyDescent="0.35">
      <c r="B37" s="17" t="s">
        <v>30</v>
      </c>
      <c r="C37" s="2" t="s">
        <v>89</v>
      </c>
      <c r="D37" s="6">
        <v>0.45629999999999998</v>
      </c>
      <c r="E37" s="2" t="s">
        <v>17</v>
      </c>
      <c r="F37" s="6">
        <f t="shared" ref="F37" si="4">D37</f>
        <v>0.45629999999999998</v>
      </c>
    </row>
    <row r="38" spans="1:6" x14ac:dyDescent="0.35">
      <c r="B38" s="27" t="s">
        <v>11</v>
      </c>
      <c r="C38" s="27"/>
      <c r="D38" s="27"/>
      <c r="E38" s="27"/>
      <c r="F38" s="27"/>
    </row>
    <row r="39" spans="1:6" x14ac:dyDescent="0.35">
      <c r="B39" s="18"/>
      <c r="C39" s="5" t="s">
        <v>7</v>
      </c>
      <c r="D39" s="5">
        <f>SUM(D40:D45)</f>
        <v>1.1061000000000001</v>
      </c>
      <c r="E39" s="5" t="s">
        <v>7</v>
      </c>
      <c r="F39" s="7">
        <f>SUM(F40:F45)</f>
        <v>1.1061000000000001</v>
      </c>
    </row>
    <row r="40" spans="1:6" x14ac:dyDescent="0.35">
      <c r="B40" s="18" t="s">
        <v>32</v>
      </c>
      <c r="C40" s="2" t="s">
        <v>89</v>
      </c>
      <c r="D40" s="3">
        <v>0.10050000000000001</v>
      </c>
      <c r="E40" s="2" t="s">
        <v>18</v>
      </c>
      <c r="F40" s="3">
        <f>D40</f>
        <v>0.10050000000000001</v>
      </c>
    </row>
    <row r="41" spans="1:6" x14ac:dyDescent="0.35">
      <c r="B41" s="18" t="s">
        <v>33</v>
      </c>
      <c r="C41" s="2" t="s">
        <v>89</v>
      </c>
      <c r="D41" s="3">
        <v>9.9099999999999994E-2</v>
      </c>
      <c r="E41" s="2" t="s">
        <v>18</v>
      </c>
      <c r="F41" s="8">
        <f t="shared" ref="F41:F45" si="5">D41</f>
        <v>9.9099999999999994E-2</v>
      </c>
    </row>
    <row r="42" spans="1:6" x14ac:dyDescent="0.35">
      <c r="B42" s="18" t="s">
        <v>31</v>
      </c>
      <c r="C42" s="2" t="s">
        <v>89</v>
      </c>
      <c r="D42" s="3">
        <v>0.31740000000000002</v>
      </c>
      <c r="E42" s="2" t="s">
        <v>18</v>
      </c>
      <c r="F42" s="8">
        <f t="shared" si="5"/>
        <v>0.31740000000000002</v>
      </c>
    </row>
    <row r="43" spans="1:6" x14ac:dyDescent="0.35">
      <c r="B43" s="18" t="s">
        <v>34</v>
      </c>
      <c r="C43" s="2" t="s">
        <v>89</v>
      </c>
      <c r="D43" s="3">
        <v>0.2727</v>
      </c>
      <c r="E43" s="2" t="s">
        <v>18</v>
      </c>
      <c r="F43" s="8">
        <f t="shared" si="5"/>
        <v>0.2727</v>
      </c>
    </row>
    <row r="44" spans="1:6" x14ac:dyDescent="0.35">
      <c r="B44" s="18" t="s">
        <v>35</v>
      </c>
      <c r="C44" s="2" t="s">
        <v>89</v>
      </c>
      <c r="D44" s="3">
        <v>0.20050000000000001</v>
      </c>
      <c r="E44" s="2" t="s">
        <v>18</v>
      </c>
      <c r="F44" s="8">
        <f t="shared" si="5"/>
        <v>0.20050000000000001</v>
      </c>
    </row>
    <row r="45" spans="1:6" x14ac:dyDescent="0.35">
      <c r="B45" s="18" t="s">
        <v>36</v>
      </c>
      <c r="C45" s="2" t="s">
        <v>89</v>
      </c>
      <c r="D45" s="3">
        <v>0.1159</v>
      </c>
      <c r="E45" s="2" t="s">
        <v>18</v>
      </c>
      <c r="F45" s="8">
        <f t="shared" si="5"/>
        <v>0.1159</v>
      </c>
    </row>
    <row r="46" spans="1:6" x14ac:dyDescent="0.35">
      <c r="B46" s="28" t="s">
        <v>12</v>
      </c>
      <c r="C46" s="28"/>
      <c r="D46" s="28"/>
      <c r="E46" s="28"/>
      <c r="F46" s="28"/>
    </row>
    <row r="47" spans="1:6" x14ac:dyDescent="0.35">
      <c r="B47" s="19"/>
      <c r="C47" s="5" t="s">
        <v>7</v>
      </c>
      <c r="D47" s="5">
        <f>SUM(D48:D55)</f>
        <v>1.5636999999999999</v>
      </c>
      <c r="E47" s="5" t="s">
        <v>7</v>
      </c>
      <c r="F47" s="7">
        <f>SUM(F48:F55)</f>
        <v>1.5636999999999999</v>
      </c>
    </row>
    <row r="48" spans="1:6" x14ac:dyDescent="0.35">
      <c r="A48" s="20"/>
      <c r="B48" s="19" t="s">
        <v>37</v>
      </c>
      <c r="C48" s="2" t="s">
        <v>89</v>
      </c>
      <c r="D48" s="3">
        <v>0.2009</v>
      </c>
      <c r="E48" s="2" t="s">
        <v>18</v>
      </c>
      <c r="F48" s="3">
        <f>D48</f>
        <v>0.2009</v>
      </c>
    </row>
    <row r="49" spans="1:6" x14ac:dyDescent="0.35">
      <c r="A49" s="20"/>
      <c r="B49" s="19" t="s">
        <v>38</v>
      </c>
      <c r="C49" s="2" t="s">
        <v>89</v>
      </c>
      <c r="D49" s="3">
        <v>0.13109999999999999</v>
      </c>
      <c r="E49" s="2" t="s">
        <v>18</v>
      </c>
      <c r="F49" s="8">
        <f t="shared" ref="F49:F55" si="6">D49</f>
        <v>0.13109999999999999</v>
      </c>
    </row>
    <row r="50" spans="1:6" x14ac:dyDescent="0.35">
      <c r="A50" s="20"/>
      <c r="B50" s="19" t="s">
        <v>39</v>
      </c>
      <c r="C50" s="2" t="s">
        <v>89</v>
      </c>
      <c r="D50" s="3">
        <v>6.9800000000000001E-2</v>
      </c>
      <c r="E50" s="2" t="s">
        <v>18</v>
      </c>
      <c r="F50" s="8">
        <f t="shared" si="6"/>
        <v>6.9800000000000001E-2</v>
      </c>
    </row>
    <row r="51" spans="1:6" x14ac:dyDescent="0.35">
      <c r="A51" s="20"/>
      <c r="B51" s="19" t="s">
        <v>40</v>
      </c>
      <c r="C51" s="2" t="s">
        <v>89</v>
      </c>
      <c r="D51" s="3">
        <v>0.42230000000000001</v>
      </c>
      <c r="E51" s="2" t="s">
        <v>18</v>
      </c>
      <c r="F51" s="8">
        <f t="shared" si="6"/>
        <v>0.42230000000000001</v>
      </c>
    </row>
    <row r="52" spans="1:6" x14ac:dyDescent="0.35">
      <c r="A52" s="20"/>
      <c r="B52" s="19" t="s">
        <v>41</v>
      </c>
      <c r="C52" s="2" t="s">
        <v>89</v>
      </c>
      <c r="D52" s="3">
        <v>0.21310000000000001</v>
      </c>
      <c r="E52" s="2" t="s">
        <v>18</v>
      </c>
      <c r="F52" s="8">
        <f t="shared" si="6"/>
        <v>0.21310000000000001</v>
      </c>
    </row>
    <row r="53" spans="1:6" x14ac:dyDescent="0.35">
      <c r="A53" s="20"/>
      <c r="B53" s="19" t="s">
        <v>42</v>
      </c>
      <c r="C53" s="2" t="s">
        <v>89</v>
      </c>
      <c r="D53" s="3">
        <v>0.25159999999999999</v>
      </c>
      <c r="E53" s="2" t="s">
        <v>18</v>
      </c>
      <c r="F53" s="8">
        <f t="shared" si="6"/>
        <v>0.25159999999999999</v>
      </c>
    </row>
    <row r="54" spans="1:6" x14ac:dyDescent="0.35">
      <c r="A54" s="20"/>
      <c r="B54" s="19" t="s">
        <v>43</v>
      </c>
      <c r="C54" s="2" t="s">
        <v>89</v>
      </c>
      <c r="D54" s="3">
        <v>0.1532</v>
      </c>
      <c r="E54" s="2" t="s">
        <v>18</v>
      </c>
      <c r="F54" s="8">
        <f t="shared" si="6"/>
        <v>0.1532</v>
      </c>
    </row>
    <row r="55" spans="1:6" x14ac:dyDescent="0.35">
      <c r="A55" s="20"/>
      <c r="B55" s="19" t="s">
        <v>90</v>
      </c>
      <c r="C55" s="2" t="s">
        <v>89</v>
      </c>
      <c r="D55" s="8">
        <v>0.1217</v>
      </c>
      <c r="E55" s="2" t="s">
        <v>18</v>
      </c>
      <c r="F55" s="8">
        <f t="shared" si="6"/>
        <v>0.1217</v>
      </c>
    </row>
    <row r="56" spans="1:6" x14ac:dyDescent="0.35">
      <c r="A56" s="20"/>
    </row>
  </sheetData>
  <mergeCells count="5">
    <mergeCell ref="B38:F38"/>
    <mergeCell ref="B46:F46"/>
    <mergeCell ref="B5:F5"/>
    <mergeCell ref="B6:F6"/>
    <mergeCell ref="B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J50"/>
  <sheetViews>
    <sheetView workbookViewId="0">
      <selection activeCell="F3" sqref="F3:J50"/>
    </sheetView>
  </sheetViews>
  <sheetFormatPr defaultRowHeight="14.5" x14ac:dyDescent="0.35"/>
  <cols>
    <col min="6" max="6" width="37" customWidth="1"/>
    <col min="7" max="7" width="21.1796875" customWidth="1"/>
    <col min="8" max="8" width="16.453125" customWidth="1"/>
    <col min="9" max="9" width="14.1796875" customWidth="1"/>
    <col min="10" max="10" width="17.54296875" customWidth="1"/>
  </cols>
  <sheetData>
    <row r="3" spans="6:10" x14ac:dyDescent="0.35">
      <c r="F3" s="29" t="s">
        <v>15</v>
      </c>
      <c r="G3" s="29"/>
      <c r="H3" s="29"/>
      <c r="I3" s="29"/>
      <c r="J3" s="29"/>
    </row>
    <row r="4" spans="6:10" x14ac:dyDescent="0.35">
      <c r="F4" s="9" t="s">
        <v>44</v>
      </c>
      <c r="G4" s="9" t="s">
        <v>45</v>
      </c>
      <c r="H4" s="9" t="s">
        <v>46</v>
      </c>
      <c r="I4" s="9" t="s">
        <v>47</v>
      </c>
      <c r="J4" s="9" t="s">
        <v>48</v>
      </c>
    </row>
    <row r="5" spans="6:10" x14ac:dyDescent="0.35">
      <c r="F5" s="9">
        <v>1</v>
      </c>
      <c r="G5" s="9">
        <v>2</v>
      </c>
      <c r="H5" s="9">
        <v>3</v>
      </c>
      <c r="I5" s="9">
        <v>4</v>
      </c>
      <c r="J5" s="9">
        <v>5</v>
      </c>
    </row>
    <row r="6" spans="6:10" ht="46" x14ac:dyDescent="0.35">
      <c r="F6" s="10" t="s">
        <v>49</v>
      </c>
      <c r="G6" s="11" t="s">
        <v>50</v>
      </c>
      <c r="H6" s="12">
        <f>SUM(H7,H15,H20,H25,H32,H38,H45)</f>
        <v>5583.8687999999993</v>
      </c>
      <c r="I6" s="12">
        <f>SUM(I7,I15,I20,I25,I32,I38,I45)</f>
        <v>5583.8687999999993</v>
      </c>
      <c r="J6" s="12">
        <f>SUM(J7,J15,J20,J25,J32,J38,J45)</f>
        <v>5583.8687999999993</v>
      </c>
    </row>
    <row r="7" spans="6:10" x14ac:dyDescent="0.35">
      <c r="F7" s="13" t="s">
        <v>51</v>
      </c>
      <c r="G7" s="14" t="s">
        <v>50</v>
      </c>
      <c r="H7" s="15">
        <f>SUM(H8:H14)</f>
        <v>115.98700000000001</v>
      </c>
      <c r="I7" s="15">
        <f>SUM(I8:I14)</f>
        <v>119.31490000000001</v>
      </c>
      <c r="J7" s="15">
        <f>SUM(J8:J14)</f>
        <v>119.31490000000002</v>
      </c>
    </row>
    <row r="8" spans="6:10" x14ac:dyDescent="0.35">
      <c r="F8" s="16" t="s">
        <v>52</v>
      </c>
      <c r="G8" s="9" t="s">
        <v>50</v>
      </c>
      <c r="H8" s="9">
        <v>0.26900000000000002</v>
      </c>
      <c r="I8" s="9">
        <f>H8+Лист1!F22+Лист1!F23</f>
        <v>0.58879999999999999</v>
      </c>
      <c r="J8" s="9">
        <f>I8</f>
        <v>0.58879999999999999</v>
      </c>
    </row>
    <row r="9" spans="6:10" x14ac:dyDescent="0.35">
      <c r="F9" s="16" t="s">
        <v>53</v>
      </c>
      <c r="G9" s="9" t="s">
        <v>50</v>
      </c>
      <c r="H9" s="9">
        <v>82.2149</v>
      </c>
      <c r="I9" s="9">
        <f>H9-Лист1!D35+Лист1!F29+Лист1!F30+Лист1!F31+Лист1!F32+Лист1!F33+Лист1!F34</f>
        <v>84.383799999999994</v>
      </c>
      <c r="J9" s="9">
        <f>I9+Лист1!F40+Лист1!F41+Лист1!F42+Лист1!F43+Лист1!F44+Лист1!F45+Лист1!F48+Лист1!F49+Лист1!F50+Лист1!F51+Лист1!F52+Лист1!F53+Лист1!F54+Лист1!F55</f>
        <v>87.053600000000017</v>
      </c>
    </row>
    <row r="10" spans="6:10" x14ac:dyDescent="0.35">
      <c r="F10" s="16" t="s">
        <v>54</v>
      </c>
      <c r="G10" s="9" t="s">
        <v>50</v>
      </c>
      <c r="H10" s="9">
        <v>0</v>
      </c>
      <c r="I10" s="9">
        <f t="shared" ref="I10:J13" si="0">H10</f>
        <v>0</v>
      </c>
      <c r="J10" s="9">
        <f t="shared" si="0"/>
        <v>0</v>
      </c>
    </row>
    <row r="11" spans="6:10" x14ac:dyDescent="0.35">
      <c r="F11" s="16" t="s">
        <v>55</v>
      </c>
      <c r="G11" s="9" t="s">
        <v>50</v>
      </c>
      <c r="H11" s="9">
        <v>4.0345000000000004</v>
      </c>
      <c r="I11" s="9">
        <f>H11+Лист1!F11+Лист1!F12+Лист1!F13+Лист1!F14+Лист1!F15+Лист1!F16+Лист1!F17+Лист1!F18+Лист1!F19+Лист1!F20+Лист1!F21+Лист1!F25+Лист1!F35</f>
        <v>7.4090000000000016</v>
      </c>
      <c r="J11" s="9">
        <f t="shared" si="0"/>
        <v>7.4090000000000016</v>
      </c>
    </row>
    <row r="12" spans="6:10" x14ac:dyDescent="0.35">
      <c r="F12" s="16" t="s">
        <v>56</v>
      </c>
      <c r="G12" s="9" t="s">
        <v>50</v>
      </c>
      <c r="H12" s="9">
        <v>0</v>
      </c>
      <c r="I12" s="9">
        <f t="shared" si="0"/>
        <v>0</v>
      </c>
      <c r="J12" s="9">
        <f t="shared" si="0"/>
        <v>0</v>
      </c>
    </row>
    <row r="13" spans="6:10" x14ac:dyDescent="0.35">
      <c r="F13" s="16" t="s">
        <v>57</v>
      </c>
      <c r="G13" s="9" t="s">
        <v>50</v>
      </c>
      <c r="H13" s="9">
        <v>16.164100000000001</v>
      </c>
      <c r="I13" s="9">
        <f>H13+Лист1!F24</f>
        <v>16.4011</v>
      </c>
      <c r="J13" s="9">
        <f t="shared" si="0"/>
        <v>16.4011</v>
      </c>
    </row>
    <row r="14" spans="6:10" x14ac:dyDescent="0.35">
      <c r="F14" s="16" t="s">
        <v>58</v>
      </c>
      <c r="G14" s="9" t="s">
        <v>50</v>
      </c>
      <c r="H14" s="9">
        <v>13.304500000000001</v>
      </c>
      <c r="I14" s="9">
        <f>H14-Лист1!D29-Лист1!D30-Лист1!D31-Лист1!D32-Лист1!D33-Лист1!D34-Лист1!D37</f>
        <v>10.5322</v>
      </c>
      <c r="J14" s="9">
        <f>I14-Лист1!D40-Лист1!D41-Лист1!D42-Лист1!D43-Лист1!D44-Лист1!D45-Лист1!D48-Лист1!D49-Лист1!D50-Лист1!D51-Лист1!D52-Лист1!D53-Лист1!D54-Лист1!D55</f>
        <v>7.8623999999999983</v>
      </c>
    </row>
    <row r="15" spans="6:10" ht="46" x14ac:dyDescent="0.35">
      <c r="F15" s="13" t="s">
        <v>59</v>
      </c>
      <c r="G15" s="14" t="s">
        <v>50</v>
      </c>
      <c r="H15" s="15">
        <f>SUM(H16:H19)</f>
        <v>43.416399999999996</v>
      </c>
      <c r="I15" s="15">
        <f>SUM(I16:I19)</f>
        <v>43.416399999999996</v>
      </c>
      <c r="J15" s="15">
        <f>SUM(J16:J19)</f>
        <v>43.416399999999996</v>
      </c>
    </row>
    <row r="16" spans="6:10" x14ac:dyDescent="0.35">
      <c r="F16" s="16" t="s">
        <v>60</v>
      </c>
      <c r="G16" s="9" t="s">
        <v>50</v>
      </c>
      <c r="H16" s="9">
        <v>31.055800000000001</v>
      </c>
      <c r="I16" s="9">
        <f t="shared" ref="I16:J19" si="1">H16</f>
        <v>31.055800000000001</v>
      </c>
      <c r="J16" s="9">
        <f t="shared" si="1"/>
        <v>31.055800000000001</v>
      </c>
    </row>
    <row r="17" spans="6:10" x14ac:dyDescent="0.35">
      <c r="F17" s="16" t="s">
        <v>61</v>
      </c>
      <c r="G17" s="9" t="s">
        <v>50</v>
      </c>
      <c r="H17" s="9">
        <v>12.0756</v>
      </c>
      <c r="I17" s="9">
        <f t="shared" si="1"/>
        <v>12.0756</v>
      </c>
      <c r="J17" s="9">
        <f t="shared" si="1"/>
        <v>12.0756</v>
      </c>
    </row>
    <row r="18" spans="6:10" x14ac:dyDescent="0.35">
      <c r="F18" s="16" t="s">
        <v>62</v>
      </c>
      <c r="G18" s="9" t="s">
        <v>50</v>
      </c>
      <c r="H18" s="9">
        <v>0.28499999999999998</v>
      </c>
      <c r="I18" s="9">
        <f t="shared" si="1"/>
        <v>0.28499999999999998</v>
      </c>
      <c r="J18" s="9">
        <f t="shared" si="1"/>
        <v>0.28499999999999998</v>
      </c>
    </row>
    <row r="19" spans="6:10" x14ac:dyDescent="0.35">
      <c r="F19" s="16" t="s">
        <v>63</v>
      </c>
      <c r="G19" s="9" t="s">
        <v>50</v>
      </c>
      <c r="H19" s="9">
        <v>0</v>
      </c>
      <c r="I19" s="9">
        <f t="shared" si="1"/>
        <v>0</v>
      </c>
      <c r="J19" s="9">
        <f t="shared" si="1"/>
        <v>0</v>
      </c>
    </row>
    <row r="20" spans="6:10" ht="34.5" x14ac:dyDescent="0.35">
      <c r="F20" s="13" t="s">
        <v>64</v>
      </c>
      <c r="G20" s="14" t="s">
        <v>50</v>
      </c>
      <c r="H20" s="15">
        <f>SUM(H21:H24)</f>
        <v>4.9939</v>
      </c>
      <c r="I20" s="15">
        <f>SUM(I21:I24)</f>
        <v>4.9939</v>
      </c>
      <c r="J20" s="15">
        <f>SUM(J21:J24)</f>
        <v>4.9939</v>
      </c>
    </row>
    <row r="21" spans="6:10" x14ac:dyDescent="0.35">
      <c r="F21" s="16" t="s">
        <v>65</v>
      </c>
      <c r="G21" s="9" t="s">
        <v>50</v>
      </c>
      <c r="H21" s="9">
        <v>7.4000000000000003E-3</v>
      </c>
      <c r="I21" s="9">
        <f>H21</f>
        <v>7.4000000000000003E-3</v>
      </c>
      <c r="J21" s="9">
        <f t="shared" ref="I21:J24" si="2">I21</f>
        <v>7.4000000000000003E-3</v>
      </c>
    </row>
    <row r="22" spans="6:10" x14ac:dyDescent="0.35">
      <c r="F22" s="16" t="s">
        <v>66</v>
      </c>
      <c r="G22" s="9" t="s">
        <v>50</v>
      </c>
      <c r="H22" s="9">
        <v>0</v>
      </c>
      <c r="I22" s="9">
        <f t="shared" si="2"/>
        <v>0</v>
      </c>
      <c r="J22" s="9">
        <f t="shared" si="2"/>
        <v>0</v>
      </c>
    </row>
    <row r="23" spans="6:10" x14ac:dyDescent="0.35">
      <c r="F23" s="16" t="s">
        <v>67</v>
      </c>
      <c r="G23" s="9" t="s">
        <v>50</v>
      </c>
      <c r="H23" s="9">
        <v>3.3839000000000001</v>
      </c>
      <c r="I23" s="9">
        <f t="shared" si="2"/>
        <v>3.3839000000000001</v>
      </c>
      <c r="J23" s="9">
        <f t="shared" si="2"/>
        <v>3.3839000000000001</v>
      </c>
    </row>
    <row r="24" spans="6:10" x14ac:dyDescent="0.35">
      <c r="F24" s="16" t="s">
        <v>68</v>
      </c>
      <c r="G24" s="9" t="s">
        <v>50</v>
      </c>
      <c r="H24" s="9">
        <v>1.6026</v>
      </c>
      <c r="I24" s="9">
        <f t="shared" si="2"/>
        <v>1.6026</v>
      </c>
      <c r="J24" s="9">
        <f t="shared" si="2"/>
        <v>1.6026</v>
      </c>
    </row>
    <row r="25" spans="6:10" ht="23" x14ac:dyDescent="0.35">
      <c r="F25" s="13" t="s">
        <v>69</v>
      </c>
      <c r="G25" s="14" t="s">
        <v>50</v>
      </c>
      <c r="H25" s="15">
        <f>SUM(H26:H31)</f>
        <v>1.18E-2</v>
      </c>
      <c r="I25" s="15">
        <f>SUM(I26:I31)</f>
        <v>1.18E-2</v>
      </c>
      <c r="J25" s="15">
        <f>SUM(J26:J31)</f>
        <v>1.18E-2</v>
      </c>
    </row>
    <row r="26" spans="6:10" x14ac:dyDescent="0.35">
      <c r="F26" s="16" t="s">
        <v>70</v>
      </c>
      <c r="G26" s="9" t="s">
        <v>50</v>
      </c>
      <c r="H26" s="9">
        <v>0</v>
      </c>
      <c r="I26" s="9">
        <f t="shared" ref="I26:J31" si="3">H26</f>
        <v>0</v>
      </c>
      <c r="J26" s="9">
        <f t="shared" si="3"/>
        <v>0</v>
      </c>
    </row>
    <row r="27" spans="6:10" x14ac:dyDescent="0.35">
      <c r="F27" s="16" t="s">
        <v>71</v>
      </c>
      <c r="G27" s="9" t="s">
        <v>50</v>
      </c>
      <c r="H27" s="9">
        <v>0</v>
      </c>
      <c r="I27" s="9">
        <f t="shared" si="3"/>
        <v>0</v>
      </c>
      <c r="J27" s="9">
        <f t="shared" si="3"/>
        <v>0</v>
      </c>
    </row>
    <row r="28" spans="6:10" x14ac:dyDescent="0.35">
      <c r="F28" s="16" t="s">
        <v>72</v>
      </c>
      <c r="G28" s="9" t="s">
        <v>50</v>
      </c>
      <c r="H28" s="9">
        <v>0</v>
      </c>
      <c r="I28" s="9">
        <f t="shared" si="3"/>
        <v>0</v>
      </c>
      <c r="J28" s="9">
        <f t="shared" si="3"/>
        <v>0</v>
      </c>
    </row>
    <row r="29" spans="6:10" x14ac:dyDescent="0.35">
      <c r="F29" s="16" t="s">
        <v>73</v>
      </c>
      <c r="G29" s="9" t="s">
        <v>50</v>
      </c>
      <c r="H29" s="9">
        <v>1.18E-2</v>
      </c>
      <c r="I29" s="9">
        <f t="shared" si="3"/>
        <v>1.18E-2</v>
      </c>
      <c r="J29" s="9">
        <f t="shared" si="3"/>
        <v>1.18E-2</v>
      </c>
    </row>
    <row r="30" spans="6:10" x14ac:dyDescent="0.35">
      <c r="F30" s="16" t="s">
        <v>74</v>
      </c>
      <c r="G30" s="9" t="s">
        <v>50</v>
      </c>
      <c r="H30" s="9">
        <v>0</v>
      </c>
      <c r="I30" s="9">
        <f t="shared" si="3"/>
        <v>0</v>
      </c>
      <c r="J30" s="9">
        <f t="shared" si="3"/>
        <v>0</v>
      </c>
    </row>
    <row r="31" spans="6:10" x14ac:dyDescent="0.35">
      <c r="F31" s="13" t="s">
        <v>75</v>
      </c>
      <c r="G31" s="14" t="s">
        <v>50</v>
      </c>
      <c r="H31" s="15">
        <v>0</v>
      </c>
      <c r="I31" s="23">
        <f t="shared" si="3"/>
        <v>0</v>
      </c>
      <c r="J31" s="23">
        <f t="shared" si="3"/>
        <v>0</v>
      </c>
    </row>
    <row r="32" spans="6:10" ht="23" x14ac:dyDescent="0.35">
      <c r="F32" s="13" t="s">
        <v>76</v>
      </c>
      <c r="G32" s="14" t="s">
        <v>50</v>
      </c>
      <c r="H32" s="15">
        <f>SUM(H33:H37)</f>
        <v>3851.4250999999999</v>
      </c>
      <c r="I32" s="15">
        <f>SUM(I33:I37)</f>
        <v>3848.0971999999997</v>
      </c>
      <c r="J32" s="15">
        <f>SUM(J33:J37)</f>
        <v>3848.0971999999997</v>
      </c>
    </row>
    <row r="33" spans="6:10" x14ac:dyDescent="0.35">
      <c r="F33" s="16" t="s">
        <v>77</v>
      </c>
      <c r="G33" s="9" t="s">
        <v>50</v>
      </c>
      <c r="H33" s="9">
        <v>1099.0940000000001</v>
      </c>
      <c r="I33" s="9">
        <f>H33-Лист1!D24+Лист1!F27</f>
        <v>1100.5554</v>
      </c>
      <c r="J33" s="9">
        <f t="shared" ref="I33:J37" si="4">I33</f>
        <v>1100.5554</v>
      </c>
    </row>
    <row r="34" spans="6:10" x14ac:dyDescent="0.35">
      <c r="F34" s="16" t="s">
        <v>78</v>
      </c>
      <c r="G34" s="9" t="s">
        <v>50</v>
      </c>
      <c r="H34" s="9">
        <v>0</v>
      </c>
      <c r="I34" s="9">
        <f t="shared" si="4"/>
        <v>0</v>
      </c>
      <c r="J34" s="9">
        <f t="shared" si="4"/>
        <v>0</v>
      </c>
    </row>
    <row r="35" spans="6:10" x14ac:dyDescent="0.35">
      <c r="F35" s="16" t="s">
        <v>79</v>
      </c>
      <c r="G35" s="9" t="s">
        <v>50</v>
      </c>
      <c r="H35" s="9">
        <v>228.292</v>
      </c>
      <c r="I35" s="9">
        <f>H35-Лист1!D11-Лист1!D12-Лист1!D13-Лист1!D14-Лист1!D15-Лист1!D16-Лист1!D17-Лист1!D18-Лист1!D19</f>
        <v>226.11349999999999</v>
      </c>
      <c r="J35" s="9">
        <f t="shared" si="4"/>
        <v>226.11349999999999</v>
      </c>
    </row>
    <row r="36" spans="6:10" x14ac:dyDescent="0.35">
      <c r="F36" s="16" t="s">
        <v>80</v>
      </c>
      <c r="G36" s="9" t="s">
        <v>50</v>
      </c>
      <c r="H36" s="9">
        <v>2391.5846999999999</v>
      </c>
      <c r="I36" s="9">
        <f>H36-Лист1!D20-Лист1!D21-Лист1!D22-Лист1!D23-Лист1!D27</f>
        <v>2388.5278999999996</v>
      </c>
      <c r="J36" s="9">
        <f t="shared" si="4"/>
        <v>2388.5278999999996</v>
      </c>
    </row>
    <row r="37" spans="6:10" x14ac:dyDescent="0.35">
      <c r="F37" s="16" t="s">
        <v>81</v>
      </c>
      <c r="G37" s="9" t="s">
        <v>50</v>
      </c>
      <c r="H37" s="9">
        <v>132.45439999999999</v>
      </c>
      <c r="I37" s="9">
        <f>H37-Лист1!D25+Лист1!F37</f>
        <v>132.90039999999999</v>
      </c>
      <c r="J37" s="9">
        <f t="shared" si="4"/>
        <v>132.90039999999999</v>
      </c>
    </row>
    <row r="38" spans="6:10" x14ac:dyDescent="0.35">
      <c r="F38" s="13" t="s">
        <v>82</v>
      </c>
      <c r="G38" s="14" t="s">
        <v>50</v>
      </c>
      <c r="H38" s="15">
        <f>SUM(H39:H44)</f>
        <v>1563.0342000000001</v>
      </c>
      <c r="I38" s="15">
        <f>SUM(I39:I44)</f>
        <v>1563.0342000000001</v>
      </c>
      <c r="J38" s="15">
        <f>SUM(J39:J44)</f>
        <v>1563.0342000000001</v>
      </c>
    </row>
    <row r="39" spans="6:10" x14ac:dyDescent="0.35">
      <c r="F39" s="24" t="s">
        <v>102</v>
      </c>
      <c r="G39" s="9" t="s">
        <v>50</v>
      </c>
      <c r="H39" s="9">
        <v>1442.5988</v>
      </c>
      <c r="I39" s="9">
        <f t="shared" ref="I39:J44" si="5">H39</f>
        <v>1442.5988</v>
      </c>
      <c r="J39" s="9">
        <f t="shared" si="5"/>
        <v>1442.5988</v>
      </c>
    </row>
    <row r="40" spans="6:10" x14ac:dyDescent="0.35">
      <c r="F40" s="24" t="s">
        <v>103</v>
      </c>
      <c r="G40" s="9" t="s">
        <v>50</v>
      </c>
      <c r="H40" s="9">
        <v>0</v>
      </c>
      <c r="I40" s="9">
        <f t="shared" si="5"/>
        <v>0</v>
      </c>
      <c r="J40" s="9">
        <f t="shared" si="5"/>
        <v>0</v>
      </c>
    </row>
    <row r="41" spans="6:10" x14ac:dyDescent="0.35">
      <c r="F41" s="24" t="s">
        <v>104</v>
      </c>
      <c r="G41" s="9" t="s">
        <v>50</v>
      </c>
      <c r="H41" s="9">
        <v>67.0839</v>
      </c>
      <c r="I41" s="9">
        <f t="shared" si="5"/>
        <v>67.0839</v>
      </c>
      <c r="J41" s="9">
        <f t="shared" si="5"/>
        <v>67.0839</v>
      </c>
    </row>
    <row r="42" spans="6:10" x14ac:dyDescent="0.35">
      <c r="F42" s="24" t="s">
        <v>105</v>
      </c>
      <c r="G42" s="9" t="s">
        <v>50</v>
      </c>
      <c r="H42" s="9">
        <v>22.561900000000001</v>
      </c>
      <c r="I42" s="9">
        <f t="shared" si="5"/>
        <v>22.561900000000001</v>
      </c>
      <c r="J42" s="9">
        <f t="shared" si="5"/>
        <v>22.561900000000001</v>
      </c>
    </row>
    <row r="43" spans="6:10" x14ac:dyDescent="0.35">
      <c r="F43" s="24" t="s">
        <v>106</v>
      </c>
      <c r="G43" s="9" t="s">
        <v>50</v>
      </c>
      <c r="H43" s="9">
        <v>8.2371999999999996</v>
      </c>
      <c r="I43" s="9">
        <f t="shared" si="5"/>
        <v>8.2371999999999996</v>
      </c>
      <c r="J43" s="9">
        <f t="shared" si="5"/>
        <v>8.2371999999999996</v>
      </c>
    </row>
    <row r="44" spans="6:10" x14ac:dyDescent="0.35">
      <c r="F44" s="24" t="s">
        <v>107</v>
      </c>
      <c r="G44" s="9" t="s">
        <v>50</v>
      </c>
      <c r="H44" s="9">
        <v>22.552399999999999</v>
      </c>
      <c r="I44" s="9">
        <f t="shared" si="5"/>
        <v>22.552399999999999</v>
      </c>
      <c r="J44" s="9">
        <f t="shared" si="5"/>
        <v>22.552399999999999</v>
      </c>
    </row>
    <row r="45" spans="6:10" x14ac:dyDescent="0.35">
      <c r="F45" s="13" t="s">
        <v>83</v>
      </c>
      <c r="G45" s="14" t="s">
        <v>50</v>
      </c>
      <c r="H45" s="15">
        <f>SUM(H46:H50)</f>
        <v>5.0003999999999991</v>
      </c>
      <c r="I45" s="15">
        <f>SUM(I46:I50)</f>
        <v>5.0003999999999991</v>
      </c>
      <c r="J45" s="15">
        <f>SUM(J46:J50)</f>
        <v>5.0003999999999991</v>
      </c>
    </row>
    <row r="46" spans="6:10" x14ac:dyDescent="0.35">
      <c r="F46" s="16" t="s">
        <v>84</v>
      </c>
      <c r="G46" s="9" t="s">
        <v>50</v>
      </c>
      <c r="H46" s="9">
        <v>4.0564999999999998</v>
      </c>
      <c r="I46" s="9">
        <f t="shared" ref="I46:J50" si="6">H46</f>
        <v>4.0564999999999998</v>
      </c>
      <c r="J46" s="9">
        <f t="shared" si="6"/>
        <v>4.0564999999999998</v>
      </c>
    </row>
    <row r="47" spans="6:10" x14ac:dyDescent="0.35">
      <c r="F47" s="16" t="s">
        <v>85</v>
      </c>
      <c r="G47" s="9" t="s">
        <v>50</v>
      </c>
      <c r="H47" s="9">
        <v>0</v>
      </c>
      <c r="I47" s="9">
        <f t="shared" si="6"/>
        <v>0</v>
      </c>
      <c r="J47" s="9">
        <f t="shared" si="6"/>
        <v>0</v>
      </c>
    </row>
    <row r="48" spans="6:10" x14ac:dyDescent="0.35">
      <c r="F48" s="16" t="s">
        <v>86</v>
      </c>
      <c r="G48" s="9" t="s">
        <v>50</v>
      </c>
      <c r="H48" s="9">
        <v>0.48530000000000001</v>
      </c>
      <c r="I48" s="9">
        <f t="shared" si="6"/>
        <v>0.48530000000000001</v>
      </c>
      <c r="J48" s="9">
        <f t="shared" si="6"/>
        <v>0.48530000000000001</v>
      </c>
    </row>
    <row r="49" spans="6:10" x14ac:dyDescent="0.35">
      <c r="F49" s="16" t="s">
        <v>87</v>
      </c>
      <c r="G49" s="9" t="s">
        <v>50</v>
      </c>
      <c r="H49" s="9">
        <v>0.45860000000000001</v>
      </c>
      <c r="I49" s="9">
        <f t="shared" si="6"/>
        <v>0.45860000000000001</v>
      </c>
      <c r="J49" s="9">
        <f t="shared" si="6"/>
        <v>0.45860000000000001</v>
      </c>
    </row>
    <row r="50" spans="6:10" x14ac:dyDescent="0.35">
      <c r="F50" s="16" t="s">
        <v>88</v>
      </c>
      <c r="G50" s="9" t="s">
        <v>50</v>
      </c>
      <c r="H50" s="9">
        <v>0</v>
      </c>
      <c r="I50" s="9">
        <f t="shared" si="6"/>
        <v>0</v>
      </c>
      <c r="J50" s="9">
        <f t="shared" si="6"/>
        <v>0</v>
      </c>
    </row>
  </sheetData>
  <mergeCells count="1">
    <mergeCell ref="F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2024-11-16T07:40:39Z</dcterms:modified>
</cp:coreProperties>
</file>