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14" i="2"/>
  <c r="H9" i="2"/>
  <c r="H28" i="2"/>
  <c r="H24" i="2"/>
  <c r="H16" i="2"/>
  <c r="H17" i="2"/>
  <c r="H19" i="2"/>
  <c r="H11" i="2"/>
  <c r="H13" i="2"/>
  <c r="H8" i="2"/>
  <c r="H14" i="2"/>
  <c r="H12" i="2"/>
  <c r="H37" i="2"/>
  <c r="H36" i="2"/>
  <c r="H33" i="2"/>
  <c r="H50" i="2"/>
  <c r="H49" i="2"/>
  <c r="H48" i="2"/>
  <c r="H47" i="2"/>
  <c r="H46" i="2"/>
  <c r="H44" i="2"/>
  <c r="H43" i="2"/>
  <c r="H42" i="2"/>
  <c r="H41" i="2"/>
  <c r="H40" i="2"/>
  <c r="H39" i="2"/>
  <c r="H35" i="2"/>
  <c r="H34" i="2"/>
  <c r="H30" i="2"/>
  <c r="H29" i="2"/>
  <c r="H27" i="2"/>
  <c r="H26" i="2"/>
  <c r="H23" i="2"/>
  <c r="H22" i="2"/>
  <c r="H21" i="2"/>
  <c r="H18" i="2"/>
  <c r="H10" i="2"/>
  <c r="I16" i="2" l="1"/>
  <c r="I17" i="2"/>
  <c r="I13" i="2"/>
  <c r="I8" i="2"/>
  <c r="I50" i="2"/>
  <c r="I49" i="2"/>
  <c r="I48" i="2"/>
  <c r="I47" i="2"/>
  <c r="I46" i="2"/>
  <c r="I45" i="2" s="1"/>
  <c r="I44" i="2"/>
  <c r="I43" i="2"/>
  <c r="I42" i="2"/>
  <c r="I41" i="2"/>
  <c r="I40" i="2"/>
  <c r="I39" i="2"/>
  <c r="I38" i="2" s="1"/>
  <c r="I37" i="2"/>
  <c r="I36" i="2"/>
  <c r="I35" i="2"/>
  <c r="I34" i="2"/>
  <c r="I33" i="2"/>
  <c r="I31" i="2"/>
  <c r="I30" i="2"/>
  <c r="I29" i="2"/>
  <c r="I28" i="2"/>
  <c r="I27" i="2"/>
  <c r="I26" i="2"/>
  <c r="I24" i="2"/>
  <c r="I23" i="2"/>
  <c r="I22" i="2"/>
  <c r="I18" i="2"/>
  <c r="I12" i="2"/>
  <c r="I11" i="2"/>
  <c r="I10" i="2"/>
  <c r="H45" i="2"/>
  <c r="H25" i="2"/>
  <c r="H38" i="2"/>
  <c r="H20" i="2"/>
  <c r="H31" i="2"/>
  <c r="G6" i="2"/>
  <c r="G25" i="2"/>
  <c r="G45" i="2"/>
  <c r="G38" i="2"/>
  <c r="G32" i="2"/>
  <c r="G20" i="2"/>
  <c r="G15" i="2"/>
  <c r="G7" i="2"/>
  <c r="I32" i="2" l="1"/>
  <c r="I25" i="2"/>
  <c r="I21" i="2"/>
  <c r="I20" i="2" s="1"/>
  <c r="H15" i="2"/>
  <c r="I19" i="2"/>
  <c r="I15" i="2" s="1"/>
  <c r="I7" i="2"/>
  <c r="H7" i="2"/>
  <c r="H32" i="2"/>
  <c r="I34" i="1"/>
  <c r="I33" i="1"/>
  <c r="I32" i="1"/>
  <c r="I31" i="1"/>
  <c r="I30" i="1"/>
  <c r="I29" i="1"/>
  <c r="I27" i="1"/>
  <c r="I26" i="1"/>
  <c r="I25" i="1"/>
  <c r="G47" i="1"/>
  <c r="I48" i="1"/>
  <c r="I81" i="1"/>
  <c r="G80" i="1"/>
  <c r="I86" i="1"/>
  <c r="I85" i="1"/>
  <c r="I83" i="1"/>
  <c r="I82" i="1"/>
  <c r="I84" i="1"/>
  <c r="I78" i="1"/>
  <c r="I77" i="1"/>
  <c r="I76" i="1"/>
  <c r="I75" i="1"/>
  <c r="I74" i="1"/>
  <c r="I71" i="1"/>
  <c r="I72" i="1"/>
  <c r="I73" i="1"/>
  <c r="I69" i="1" s="1"/>
  <c r="I70" i="1"/>
  <c r="G69" i="1"/>
  <c r="I58" i="1"/>
  <c r="I57" i="1"/>
  <c r="I66" i="1"/>
  <c r="I67" i="1"/>
  <c r="I65" i="1"/>
  <c r="I55" i="1"/>
  <c r="I6" i="2" l="1"/>
  <c r="H6" i="2"/>
  <c r="I80" i="1"/>
  <c r="G50" i="1"/>
  <c r="I56" i="1"/>
  <c r="I53" i="1"/>
  <c r="I52" i="1"/>
  <c r="I62" i="1"/>
  <c r="I61" i="1"/>
  <c r="G59" i="1"/>
  <c r="I60" i="1"/>
  <c r="G37" i="1"/>
  <c r="I63" i="1"/>
  <c r="I17" i="1"/>
  <c r="I16" i="1"/>
  <c r="I15" i="1"/>
  <c r="I14" i="1"/>
  <c r="I13" i="1"/>
  <c r="I12" i="1"/>
  <c r="I11" i="1"/>
  <c r="I10" i="1"/>
  <c r="I21" i="1"/>
  <c r="I20" i="1"/>
  <c r="I19" i="1"/>
  <c r="I18" i="1"/>
  <c r="I23" i="1"/>
  <c r="I22" i="1"/>
  <c r="I24" i="1"/>
  <c r="I28" i="1"/>
  <c r="I36" i="1"/>
  <c r="I40" i="1"/>
  <c r="I41" i="1"/>
  <c r="I59" i="1" l="1"/>
  <c r="I42" i="1" l="1"/>
  <c r="I51" i="1"/>
  <c r="I54" i="1"/>
  <c r="I64" i="1"/>
  <c r="G64" i="1"/>
  <c r="G9" i="1"/>
  <c r="I35" i="1"/>
  <c r="I45" i="1"/>
  <c r="G43" i="1"/>
  <c r="I44" i="1"/>
  <c r="I46" i="1"/>
  <c r="I39" i="1"/>
  <c r="I50" i="1" l="1"/>
  <c r="I9" i="1"/>
  <c r="I43" i="1"/>
  <c r="I38" i="1"/>
  <c r="I37" i="1" s="1"/>
  <c r="I49" i="1"/>
  <c r="I47" i="1" s="1"/>
</calcChain>
</file>

<file path=xl/sharedStrings.xml><?xml version="1.0" encoding="utf-8"?>
<sst xmlns="http://schemas.openxmlformats.org/spreadsheetml/2006/main" count="325" uniqueCount="146">
  <si>
    <t xml:space="preserve">Համայնքի (բնակավայրի) հողամասերի նպատակային և գործառնական նշանակությունների փոփոխությունները Ձև 1 </t>
  </si>
  <si>
    <t>Հողամասի N
Գծագրի վրա</t>
  </si>
  <si>
    <t>Առկա նպատակային և գործառնական
նշանակությունը</t>
  </si>
  <si>
    <t>Մակերեսը
(հա)</t>
  </si>
  <si>
    <t>Գլխավոր հատակագծում փոփոխված նպատակային և/կամ 
Գործառնական նշանակությունը</t>
  </si>
  <si>
    <t>Առաջնահերթ միջոցառումներ (1-5 տարի)</t>
  </si>
  <si>
    <t>Գյուղատնտեսության հողերից՝</t>
  </si>
  <si>
    <t xml:space="preserve">Բնակավայրի հողերից՝ </t>
  </si>
  <si>
    <t>բնակելի կառուցապատման</t>
  </si>
  <si>
    <t>հասարակական կառուցապատման</t>
  </si>
  <si>
    <t>խառը կառուցապատման</t>
  </si>
  <si>
    <t>ընդհանուր օգտագործման</t>
  </si>
  <si>
    <t>Էներգետիկայի, տրանսպորտի, կապի,
Կոմունալ ենթակ․ օբ․</t>
  </si>
  <si>
    <t>Միջնաժամկետ միջոցառումներ (5-10 տարի)</t>
  </si>
  <si>
    <t>Հեռանկարային միջոցառումներ (10-15 տարի)</t>
  </si>
  <si>
    <t>2. Գուգարք</t>
  </si>
  <si>
    <t>արոտավայր</t>
  </si>
  <si>
    <t>գյուղատնտեսական արտադրական օբյեկտների</t>
  </si>
  <si>
    <t>հանգստի համար նախատեսված</t>
  </si>
  <si>
    <t>Արդյունաբ․, ընդերքօգտ․ և այլ արտ․ 
Նշանակութ․ օբ</t>
  </si>
  <si>
    <t>Հատուկ պահպանվող տարածքների հողերից՝</t>
  </si>
  <si>
    <t xml:space="preserve">գյուղատնտեսական նշանակության (այլ հողատեսքեր) </t>
  </si>
  <si>
    <t>արդյունաբերական օբյեկտների</t>
  </si>
  <si>
    <t>կոմունալ ենթակառուցվածքների</t>
  </si>
  <si>
    <t>բնակելի կառուցապատման (տնամերձ)</t>
  </si>
  <si>
    <t>ԳԲ-1</t>
  </si>
  <si>
    <t>ԳԲ-2</t>
  </si>
  <si>
    <t>ԳԲ-3</t>
  </si>
  <si>
    <t>ԳԱ-1</t>
  </si>
  <si>
    <t>ԳՀ-1</t>
  </si>
  <si>
    <t>ԳԱ-2</t>
  </si>
  <si>
    <t>ԳԷ-1</t>
  </si>
  <si>
    <t>ԲԲ-1</t>
  </si>
  <si>
    <t>ԲԲ-5</t>
  </si>
  <si>
    <t>ԲԲ-3</t>
  </si>
  <si>
    <t>ԲԲ-2</t>
  </si>
  <si>
    <t>ԲԲ-4</t>
  </si>
  <si>
    <t>ԲԲ-9</t>
  </si>
  <si>
    <t>ԲԲ-6</t>
  </si>
  <si>
    <t>ԲԲ-7</t>
  </si>
  <si>
    <t>ԲԱ-1</t>
  </si>
  <si>
    <t>ԷԲ-1</t>
  </si>
  <si>
    <t>ԲԲ-10</t>
  </si>
  <si>
    <t>ԲԲ-11</t>
  </si>
  <si>
    <t>ԲԲ-12</t>
  </si>
  <si>
    <t>ԲԲ-13</t>
  </si>
  <si>
    <t>ԲԲ-14</t>
  </si>
  <si>
    <t>ԲԲ-15</t>
  </si>
  <si>
    <t>ԲԲ-16</t>
  </si>
  <si>
    <t>ԲԲ-17</t>
  </si>
  <si>
    <t>ԲԲ-19</t>
  </si>
  <si>
    <t>ԲԲ-20</t>
  </si>
  <si>
    <t>ԲԲ-21</t>
  </si>
  <si>
    <t>ԲԲ-22</t>
  </si>
  <si>
    <t>ԳԲ-4</t>
  </si>
  <si>
    <t>ԳԲ-5</t>
  </si>
  <si>
    <t>ԳԲ-6</t>
  </si>
  <si>
    <t>ԳԲ-7</t>
  </si>
  <si>
    <t>ԳԲ-8</t>
  </si>
  <si>
    <t>ԳԲ-9</t>
  </si>
  <si>
    <t>ԳԲ-10</t>
  </si>
  <si>
    <t>ԳԲ-11</t>
  </si>
  <si>
    <t>ԳԲ-12</t>
  </si>
  <si>
    <t>ընդերքի օգտագործման</t>
  </si>
  <si>
    <t>ԳԷ-2</t>
  </si>
  <si>
    <t>ԳԷ-3</t>
  </si>
  <si>
    <t>ԷԲ-2</t>
  </si>
  <si>
    <t>ԷԲ-3</t>
  </si>
  <si>
    <t>ԳԱ-3</t>
  </si>
  <si>
    <t>ԳԲ-13</t>
  </si>
  <si>
    <t>ԳԲ-14</t>
  </si>
  <si>
    <t>ԳԲ-15</t>
  </si>
  <si>
    <t>ԳԲ-16</t>
  </si>
  <si>
    <t>ԳԲ-17</t>
  </si>
  <si>
    <t>ԳԲ-18</t>
  </si>
  <si>
    <t>ԳԱ-4</t>
  </si>
  <si>
    <t>ԳԱ-5</t>
  </si>
  <si>
    <t>ԲԱ-2</t>
  </si>
  <si>
    <t>ԲԱ-3</t>
  </si>
  <si>
    <t>ԲԱ-4</t>
  </si>
  <si>
    <t>ԲԲ-8</t>
  </si>
  <si>
    <t>ԲԲ-18</t>
  </si>
  <si>
    <t>ԲԲ-23</t>
  </si>
  <si>
    <t>ԳՀ-2</t>
  </si>
  <si>
    <t>ԳԲ-19</t>
  </si>
  <si>
    <t>ԳԲ-20</t>
  </si>
  <si>
    <t>ԳԲ-21</t>
  </si>
  <si>
    <t>ԳԲ-22</t>
  </si>
  <si>
    <t>ԳԲ-23</t>
  </si>
  <si>
    <t>ԳԲ-24</t>
  </si>
  <si>
    <t>ԳԲ-25</t>
  </si>
  <si>
    <t>ԳԲ-26</t>
  </si>
  <si>
    <t>ԳԲ-27</t>
  </si>
  <si>
    <t>վարելահող</t>
  </si>
  <si>
    <t>Ցուցանիշը</t>
  </si>
  <si>
    <t>Չափման միավորը</t>
  </si>
  <si>
    <t>Փաստացի</t>
  </si>
  <si>
    <t>Առաջնահերթ</t>
  </si>
  <si>
    <t>Հեռանկարային</t>
  </si>
  <si>
    <r>
      <t>Համայնքի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համակցված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փաստաթղթի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դեպքում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նխագծվող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համայնքների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վարչական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սահմաններում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ընդգրկված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ընհանուր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մակերեսը՝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ընդամենը</t>
    </r>
  </si>
  <si>
    <t>հա</t>
  </si>
  <si>
    <r>
      <t>Բնակավայրի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  <r>
      <rPr>
        <b/>
        <i/>
        <sz val="9"/>
        <color theme="1"/>
        <rFont val="Arial Armenian"/>
        <family val="2"/>
      </rPr>
      <t>,</t>
    </r>
    <r>
      <rPr>
        <b/>
        <i/>
        <sz val="9"/>
        <color theme="1"/>
        <rFont val="Arial"/>
        <family val="2"/>
      </rPr>
      <t>որից՝</t>
    </r>
  </si>
  <si>
    <r>
      <t>Բնակելի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կառուցապատման</t>
    </r>
  </si>
  <si>
    <r>
      <t>Տնամերձ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կառուցապատման</t>
    </r>
  </si>
  <si>
    <t>Այգեգործական</t>
  </si>
  <si>
    <r>
      <t>Հասարակական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կառուցապատման</t>
    </r>
  </si>
  <si>
    <r>
      <t>Խառը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կառուցապատման</t>
    </r>
  </si>
  <si>
    <r>
      <t>Ընդհանուր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օգտագործման</t>
    </r>
  </si>
  <si>
    <r>
      <t>Այլ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հողեր</t>
    </r>
  </si>
  <si>
    <r>
      <t>Արդյունաբերության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ընդերքօգտագործման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և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այլ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արտադրական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նշանակության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որից՝</t>
    </r>
  </si>
  <si>
    <r>
      <t>Արդյունաբերական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օբյեկտների</t>
    </r>
  </si>
  <si>
    <r>
      <t>Գյուղատնտեսական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արտադրական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օբյեկտների</t>
    </r>
  </si>
  <si>
    <t>Պահեստարանների</t>
  </si>
  <si>
    <r>
      <t>Ընդերքի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օգտագործման</t>
    </r>
  </si>
  <si>
    <r>
      <t>Էներգետիկայի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կապի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տրանսպորտի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կոմունալ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ենթակառուցվաշքների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որից՝</t>
    </r>
  </si>
  <si>
    <t>Էներգետիկայի</t>
  </si>
  <si>
    <t>Կապի</t>
  </si>
  <si>
    <t>Տրանսպորտի</t>
  </si>
  <si>
    <r>
      <t>Կոմունալ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ենթակառուցվածքների</t>
    </r>
  </si>
  <si>
    <r>
      <t>Հատուկ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պահպանվող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տարածքների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որից՝</t>
    </r>
  </si>
  <si>
    <t>Բնապահպանական</t>
  </si>
  <si>
    <t>Առողջարարական</t>
  </si>
  <si>
    <r>
      <t>Հանգստի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համար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նախատեսված</t>
    </r>
  </si>
  <si>
    <r>
      <t>Պատմական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և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մշակութային</t>
    </r>
  </si>
  <si>
    <r>
      <t>Գերեզմանոցների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տարածքներ</t>
    </r>
  </si>
  <si>
    <r>
      <t>Հատուկ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նշանակության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</si>
  <si>
    <r>
      <t>Գյուղատնտեսական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նշանակության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հողեր,</t>
    </r>
  </si>
  <si>
    <t>Վարելահող</t>
  </si>
  <si>
    <r>
      <t>Պտղատու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այգիներ</t>
    </r>
  </si>
  <si>
    <t>Խոտհարքներ</t>
  </si>
  <si>
    <t>Արոտավայր</t>
  </si>
  <si>
    <r>
      <t>Այլ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Arial"/>
        <family val="2"/>
      </rPr>
      <t>հողատեսքեր</t>
    </r>
  </si>
  <si>
    <r>
      <t>Անտառային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</si>
  <si>
    <r>
      <t>Ջրային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</si>
  <si>
    <t>Գետեր</t>
  </si>
  <si>
    <t>Ջրամբարներ</t>
  </si>
  <si>
    <t>Լճեր</t>
  </si>
  <si>
    <t>Ջրանցքներ</t>
  </si>
  <si>
    <t>Հիդրոտեխ․ և ջրտնտ․ այլ օբ․</t>
  </si>
  <si>
    <t>Անտառներ</t>
  </si>
  <si>
    <t>Անտառային վարելահող</t>
  </si>
  <si>
    <t>Անտառային խոտհարք</t>
  </si>
  <si>
    <t>Անտառային արոտավայր</t>
  </si>
  <si>
    <t>Անտառային թփուտ</t>
  </si>
  <si>
    <t>Անտառային այլ հողեր</t>
  </si>
  <si>
    <t>բնակավայրերի (այլ հողերի)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</si>
</sst>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"/>
  </numFmts>
  <fonts count="1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b/>
      <i/>
      <sz val="9"/>
      <color theme="1"/>
      <name val="Arial"/>
      <family val="2"/>
    </font>
    <font>
      <b/>
      <i/>
      <sz val="9"/>
      <color theme="1"/>
      <name val="Arial Armenian"/>
      <family val="2"/>
    </font>
    <font>
      <sz val="9"/>
      <color theme="1"/>
      <name val="Arial"/>
      <family val="2"/>
    </font>
    <font>
      <sz val="9"/>
      <color theme="1"/>
      <name val="Arial Armenian"/>
      <family val="2"/>
    </font>
    <font>
      <i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/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66FF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0"/>
  <sheetViews>
    <sheetView tabSelected="1" zoomScale="85" zoomScaleNormal="85" workbookViewId="0"/>
  </sheetViews>
  <sheetFormatPr defaultRowHeight="14.5" x14ac:dyDescent="0.35"/>
  <cols>
    <col min="1" max="1" width="11.54296875" style="5" customWidth="1"/>
    <col min="2" max="3" width="9.1796875" style="12"/>
    <col min="4" max="4" width="9.1796875" style="5"/>
    <col min="5" max="5" width="13.26953125" customWidth="1"/>
    <col min="6" max="6" width="56.54296875" customWidth="1"/>
    <col min="7" max="7" width="11.1796875" customWidth="1"/>
    <col min="8" max="8" width="57.7265625" customWidth="1"/>
    <col min="9" max="9" width="11.54296875" customWidth="1"/>
  </cols>
  <sheetData>
    <row r="2" spans="1:9" x14ac:dyDescent="0.35">
      <c r="A2" s="1"/>
    </row>
    <row r="3" spans="1:9" x14ac:dyDescent="0.35">
      <c r="A3" s="1"/>
    </row>
    <row r="4" spans="1:9" x14ac:dyDescent="0.35">
      <c r="A4" s="1"/>
      <c r="E4" s="35" t="s">
        <v>15</v>
      </c>
      <c r="F4" s="35"/>
      <c r="G4" s="35"/>
      <c r="H4" s="35"/>
      <c r="I4" s="35"/>
    </row>
    <row r="5" spans="1:9" x14ac:dyDescent="0.35">
      <c r="A5" s="1"/>
      <c r="E5" s="35" t="s">
        <v>0</v>
      </c>
      <c r="F5" s="35"/>
      <c r="G5" s="35"/>
      <c r="H5" s="35"/>
      <c r="I5" s="35"/>
    </row>
    <row r="6" spans="1:9" ht="29" x14ac:dyDescent="0.35">
      <c r="A6" s="1"/>
      <c r="E6" s="7" t="s">
        <v>1</v>
      </c>
      <c r="F6" s="7" t="s">
        <v>2</v>
      </c>
      <c r="G6" s="7" t="s">
        <v>3</v>
      </c>
      <c r="H6" s="7" t="s">
        <v>4</v>
      </c>
      <c r="I6" s="7" t="s">
        <v>3</v>
      </c>
    </row>
    <row r="7" spans="1:9" x14ac:dyDescent="0.35">
      <c r="A7" s="1"/>
      <c r="E7" s="9">
        <v>1</v>
      </c>
      <c r="F7" s="9">
        <v>2</v>
      </c>
      <c r="G7" s="9">
        <v>3</v>
      </c>
      <c r="H7" s="9">
        <v>4</v>
      </c>
      <c r="I7" s="9">
        <v>5</v>
      </c>
    </row>
    <row r="8" spans="1:9" x14ac:dyDescent="0.35">
      <c r="A8" s="1"/>
      <c r="E8" s="36" t="s">
        <v>5</v>
      </c>
      <c r="F8" s="36"/>
      <c r="G8" s="36"/>
      <c r="H8" s="36"/>
      <c r="I8" s="36"/>
    </row>
    <row r="9" spans="1:9" s="5" customFormat="1" x14ac:dyDescent="0.35">
      <c r="A9" s="1"/>
      <c r="B9" s="12"/>
      <c r="C9" s="16"/>
      <c r="E9" s="19"/>
      <c r="F9" s="8" t="s">
        <v>6</v>
      </c>
      <c r="G9" s="14">
        <f>SUM(G35:G36)</f>
        <v>0.27050000000000002</v>
      </c>
      <c r="H9" s="8" t="s">
        <v>7</v>
      </c>
      <c r="I9" s="14">
        <f>SUM(I35:I36)</f>
        <v>0.27050000000000002</v>
      </c>
    </row>
    <row r="10" spans="1:9" s="5" customFormat="1" x14ac:dyDescent="0.35">
      <c r="A10" s="1"/>
      <c r="B10" s="12"/>
      <c r="C10" s="12"/>
      <c r="E10" s="20" t="s">
        <v>25</v>
      </c>
      <c r="F10" s="6" t="s">
        <v>93</v>
      </c>
      <c r="G10" s="15">
        <v>4.9299999999999997E-2</v>
      </c>
      <c r="H10" s="21" t="s">
        <v>8</v>
      </c>
      <c r="I10" s="15">
        <f t="shared" ref="I10:I17" si="0">G10</f>
        <v>4.9299999999999997E-2</v>
      </c>
    </row>
    <row r="11" spans="1:9" s="5" customFormat="1" x14ac:dyDescent="0.35">
      <c r="A11" s="1"/>
      <c r="B11" s="12"/>
      <c r="C11" s="12"/>
      <c r="E11" s="20" t="s">
        <v>26</v>
      </c>
      <c r="F11" s="6" t="s">
        <v>93</v>
      </c>
      <c r="G11" s="15">
        <v>6.7699999999999996E-2</v>
      </c>
      <c r="H11" s="21" t="s">
        <v>8</v>
      </c>
      <c r="I11" s="15">
        <f t="shared" si="0"/>
        <v>6.7699999999999996E-2</v>
      </c>
    </row>
    <row r="12" spans="1:9" s="5" customFormat="1" x14ac:dyDescent="0.35">
      <c r="A12" s="1"/>
      <c r="B12" s="12"/>
      <c r="C12" s="12"/>
      <c r="E12" s="20" t="s">
        <v>27</v>
      </c>
      <c r="F12" s="6" t="s">
        <v>93</v>
      </c>
      <c r="G12" s="15">
        <v>7.5300000000000006E-2</v>
      </c>
      <c r="H12" s="21" t="s">
        <v>8</v>
      </c>
      <c r="I12" s="15">
        <f t="shared" si="0"/>
        <v>7.5300000000000006E-2</v>
      </c>
    </row>
    <row r="13" spans="1:9" s="5" customFormat="1" x14ac:dyDescent="0.35">
      <c r="A13" s="1"/>
      <c r="B13" s="12"/>
      <c r="C13" s="12"/>
      <c r="E13" s="20" t="s">
        <v>54</v>
      </c>
      <c r="F13" s="6" t="s">
        <v>93</v>
      </c>
      <c r="G13" s="15">
        <v>2.0899999999999998E-2</v>
      </c>
      <c r="H13" s="21" t="s">
        <v>8</v>
      </c>
      <c r="I13" s="15">
        <f t="shared" si="0"/>
        <v>2.0899999999999998E-2</v>
      </c>
    </row>
    <row r="14" spans="1:9" s="5" customFormat="1" x14ac:dyDescent="0.35">
      <c r="A14" s="1"/>
      <c r="B14" s="12"/>
      <c r="C14" s="12"/>
      <c r="E14" s="20" t="s">
        <v>55</v>
      </c>
      <c r="F14" s="6" t="s">
        <v>93</v>
      </c>
      <c r="G14" s="15">
        <v>3.8100000000000002E-2</v>
      </c>
      <c r="H14" s="21" t="s">
        <v>8</v>
      </c>
      <c r="I14" s="15">
        <f t="shared" si="0"/>
        <v>3.8100000000000002E-2</v>
      </c>
    </row>
    <row r="15" spans="1:9" s="5" customFormat="1" x14ac:dyDescent="0.35">
      <c r="A15" s="1"/>
      <c r="B15" s="12"/>
      <c r="C15" s="12"/>
      <c r="E15" s="20" t="s">
        <v>56</v>
      </c>
      <c r="F15" s="6" t="s">
        <v>93</v>
      </c>
      <c r="G15" s="15">
        <v>2.9499999999999998E-2</v>
      </c>
      <c r="H15" s="21" t="s">
        <v>8</v>
      </c>
      <c r="I15" s="15">
        <f t="shared" si="0"/>
        <v>2.9499999999999998E-2</v>
      </c>
    </row>
    <row r="16" spans="1:9" s="5" customFormat="1" x14ac:dyDescent="0.35">
      <c r="A16" s="1"/>
      <c r="B16" s="12"/>
      <c r="C16" s="12"/>
      <c r="E16" s="20" t="s">
        <v>57</v>
      </c>
      <c r="F16" s="6" t="s">
        <v>93</v>
      </c>
      <c r="G16" s="15">
        <v>4.2099999999999999E-2</v>
      </c>
      <c r="H16" s="21" t="s">
        <v>8</v>
      </c>
      <c r="I16" s="15">
        <f t="shared" si="0"/>
        <v>4.2099999999999999E-2</v>
      </c>
    </row>
    <row r="17" spans="1:9" s="5" customFormat="1" x14ac:dyDescent="0.35">
      <c r="A17" s="1"/>
      <c r="B17" s="12"/>
      <c r="C17" s="12"/>
      <c r="E17" s="20" t="s">
        <v>58</v>
      </c>
      <c r="F17" s="6" t="s">
        <v>93</v>
      </c>
      <c r="G17" s="15">
        <v>0.06</v>
      </c>
      <c r="H17" s="21" t="s">
        <v>8</v>
      </c>
      <c r="I17" s="15">
        <f t="shared" si="0"/>
        <v>0.06</v>
      </c>
    </row>
    <row r="18" spans="1:9" s="5" customFormat="1" x14ac:dyDescent="0.35">
      <c r="A18" s="1"/>
      <c r="B18" s="12"/>
      <c r="C18" s="12"/>
      <c r="E18" s="20" t="s">
        <v>59</v>
      </c>
      <c r="F18" s="6" t="s">
        <v>93</v>
      </c>
      <c r="G18" s="15">
        <v>7.7700000000000005E-2</v>
      </c>
      <c r="H18" s="21" t="s">
        <v>8</v>
      </c>
      <c r="I18" s="15">
        <f>G18</f>
        <v>7.7700000000000005E-2</v>
      </c>
    </row>
    <row r="19" spans="1:9" s="5" customFormat="1" x14ac:dyDescent="0.35">
      <c r="A19" s="1"/>
      <c r="B19" s="12"/>
      <c r="C19" s="12"/>
      <c r="E19" s="20" t="s">
        <v>60</v>
      </c>
      <c r="F19" s="6" t="s">
        <v>93</v>
      </c>
      <c r="G19" s="15">
        <v>5.8299999999999998E-2</v>
      </c>
      <c r="H19" s="21" t="s">
        <v>8</v>
      </c>
      <c r="I19" s="15">
        <f>G19</f>
        <v>5.8299999999999998E-2</v>
      </c>
    </row>
    <row r="20" spans="1:9" s="5" customFormat="1" x14ac:dyDescent="0.35">
      <c r="A20" s="1"/>
      <c r="B20" s="12"/>
      <c r="C20" s="12"/>
      <c r="E20" s="20" t="s">
        <v>61</v>
      </c>
      <c r="F20" s="6" t="s">
        <v>93</v>
      </c>
      <c r="G20" s="15">
        <v>3.3099999999999997E-2</v>
      </c>
      <c r="H20" s="21" t="s">
        <v>8</v>
      </c>
      <c r="I20" s="15">
        <f t="shared" ref="I20:I21" si="1">G20</f>
        <v>3.3099999999999997E-2</v>
      </c>
    </row>
    <row r="21" spans="1:9" s="5" customFormat="1" x14ac:dyDescent="0.35">
      <c r="A21" s="1"/>
      <c r="B21" s="12"/>
      <c r="C21" s="12"/>
      <c r="E21" s="20" t="s">
        <v>62</v>
      </c>
      <c r="F21" s="6" t="s">
        <v>93</v>
      </c>
      <c r="G21" s="15">
        <v>6.1899999999999997E-2</v>
      </c>
      <c r="H21" s="21" t="s">
        <v>8</v>
      </c>
      <c r="I21" s="15">
        <f t="shared" si="1"/>
        <v>6.1899999999999997E-2</v>
      </c>
    </row>
    <row r="22" spans="1:9" s="5" customFormat="1" x14ac:dyDescent="0.35">
      <c r="A22" s="1"/>
      <c r="B22" s="12"/>
      <c r="C22" s="12"/>
      <c r="E22" s="20" t="s">
        <v>69</v>
      </c>
      <c r="F22" s="6" t="s">
        <v>93</v>
      </c>
      <c r="G22" s="15">
        <v>9.8299999999999998E-2</v>
      </c>
      <c r="H22" s="21" t="s">
        <v>8</v>
      </c>
      <c r="I22" s="15">
        <f t="shared" ref="I22:I23" si="2">G22</f>
        <v>9.8299999999999998E-2</v>
      </c>
    </row>
    <row r="23" spans="1:9" s="5" customFormat="1" x14ac:dyDescent="0.35">
      <c r="A23" s="1"/>
      <c r="B23" s="12"/>
      <c r="C23" s="12"/>
      <c r="E23" s="20" t="s">
        <v>70</v>
      </c>
      <c r="F23" s="6" t="s">
        <v>93</v>
      </c>
      <c r="G23" s="15">
        <v>6.2799999999999995E-2</v>
      </c>
      <c r="H23" s="21" t="s">
        <v>8</v>
      </c>
      <c r="I23" s="15">
        <f t="shared" si="2"/>
        <v>6.2799999999999995E-2</v>
      </c>
    </row>
    <row r="24" spans="1:9" s="5" customFormat="1" x14ac:dyDescent="0.35">
      <c r="A24" s="1"/>
      <c r="B24" s="12"/>
      <c r="C24" s="12"/>
      <c r="E24" s="20" t="s">
        <v>71</v>
      </c>
      <c r="F24" s="6" t="s">
        <v>93</v>
      </c>
      <c r="G24" s="15">
        <v>9.4700000000000006E-2</v>
      </c>
      <c r="H24" s="21" t="s">
        <v>8</v>
      </c>
      <c r="I24" s="15">
        <f>G24</f>
        <v>9.4700000000000006E-2</v>
      </c>
    </row>
    <row r="25" spans="1:9" s="5" customFormat="1" x14ac:dyDescent="0.35">
      <c r="A25" s="1"/>
      <c r="B25" s="12">
        <v>1</v>
      </c>
      <c r="C25" s="12"/>
      <c r="E25" s="20" t="s">
        <v>72</v>
      </c>
      <c r="F25" s="21" t="s">
        <v>16</v>
      </c>
      <c r="G25" s="9">
        <v>0.15537999999999999</v>
      </c>
      <c r="H25" s="21" t="s">
        <v>11</v>
      </c>
      <c r="I25" s="9">
        <f>G25</f>
        <v>0.15537999999999999</v>
      </c>
    </row>
    <row r="26" spans="1:9" s="5" customFormat="1" x14ac:dyDescent="0.35">
      <c r="A26" s="1"/>
      <c r="B26" s="12">
        <v>2</v>
      </c>
      <c r="C26" s="12"/>
      <c r="E26" s="20" t="s">
        <v>73</v>
      </c>
      <c r="F26" s="21" t="s">
        <v>16</v>
      </c>
      <c r="G26" s="9">
        <v>4.9520000000000002E-2</v>
      </c>
      <c r="H26" s="21" t="s">
        <v>11</v>
      </c>
      <c r="I26" s="9">
        <f>G26</f>
        <v>4.9520000000000002E-2</v>
      </c>
    </row>
    <row r="27" spans="1:9" s="5" customFormat="1" x14ac:dyDescent="0.35">
      <c r="A27" s="1"/>
      <c r="B27" s="12">
        <v>3</v>
      </c>
      <c r="C27" s="12"/>
      <c r="E27" s="20" t="s">
        <v>74</v>
      </c>
      <c r="F27" s="21" t="s">
        <v>16</v>
      </c>
      <c r="G27" s="9">
        <v>1.44E-2</v>
      </c>
      <c r="H27" s="21" t="s">
        <v>11</v>
      </c>
      <c r="I27" s="9">
        <f>G27</f>
        <v>1.44E-2</v>
      </c>
    </row>
    <row r="28" spans="1:9" s="5" customFormat="1" x14ac:dyDescent="0.35">
      <c r="A28" s="1"/>
      <c r="B28" s="12"/>
      <c r="C28" s="12"/>
      <c r="E28" s="20" t="s">
        <v>84</v>
      </c>
      <c r="F28" s="6" t="s">
        <v>21</v>
      </c>
      <c r="G28" s="15">
        <v>2.2499999999999999E-2</v>
      </c>
      <c r="H28" s="21" t="s">
        <v>8</v>
      </c>
      <c r="I28" s="15">
        <f>G28</f>
        <v>2.2499999999999999E-2</v>
      </c>
    </row>
    <row r="29" spans="1:9" s="5" customFormat="1" x14ac:dyDescent="0.35">
      <c r="A29" s="1"/>
      <c r="B29" s="12">
        <v>4</v>
      </c>
      <c r="C29" s="12"/>
      <c r="E29" s="20" t="s">
        <v>85</v>
      </c>
      <c r="F29" s="6" t="s">
        <v>21</v>
      </c>
      <c r="G29" s="9">
        <v>1.468E-2</v>
      </c>
      <c r="H29" s="21" t="s">
        <v>11</v>
      </c>
      <c r="I29" s="9">
        <f t="shared" ref="I29:I34" si="3">G29</f>
        <v>1.468E-2</v>
      </c>
    </row>
    <row r="30" spans="1:9" s="5" customFormat="1" x14ac:dyDescent="0.35">
      <c r="A30" s="1"/>
      <c r="B30" s="12">
        <v>5</v>
      </c>
      <c r="C30" s="12"/>
      <c r="E30" s="20" t="s">
        <v>86</v>
      </c>
      <c r="F30" s="6" t="s">
        <v>21</v>
      </c>
      <c r="G30" s="9">
        <v>2.666E-2</v>
      </c>
      <c r="H30" s="21" t="s">
        <v>11</v>
      </c>
      <c r="I30" s="9">
        <f t="shared" si="3"/>
        <v>2.666E-2</v>
      </c>
    </row>
    <row r="31" spans="1:9" s="5" customFormat="1" x14ac:dyDescent="0.35">
      <c r="A31" s="1"/>
      <c r="B31" s="12">
        <v>6</v>
      </c>
      <c r="C31" s="12"/>
      <c r="E31" s="20" t="s">
        <v>87</v>
      </c>
      <c r="F31" s="6" t="s">
        <v>21</v>
      </c>
      <c r="G31" s="9">
        <v>5.0119999999999998E-2</v>
      </c>
      <c r="H31" s="21" t="s">
        <v>11</v>
      </c>
      <c r="I31" s="9">
        <f t="shared" si="3"/>
        <v>5.0119999999999998E-2</v>
      </c>
    </row>
    <row r="32" spans="1:9" s="5" customFormat="1" x14ac:dyDescent="0.35">
      <c r="A32" s="1"/>
      <c r="B32" s="12">
        <v>7</v>
      </c>
      <c r="C32" s="12"/>
      <c r="E32" s="20" t="s">
        <v>88</v>
      </c>
      <c r="F32" s="6" t="s">
        <v>21</v>
      </c>
      <c r="G32" s="9">
        <v>6.5799999999999999E-3</v>
      </c>
      <c r="H32" s="21" t="s">
        <v>11</v>
      </c>
      <c r="I32" s="9">
        <f t="shared" si="3"/>
        <v>6.5799999999999999E-3</v>
      </c>
    </row>
    <row r="33" spans="1:9" s="5" customFormat="1" x14ac:dyDescent="0.35">
      <c r="A33" s="1"/>
      <c r="B33" s="12">
        <v>8</v>
      </c>
      <c r="C33" s="12"/>
      <c r="E33" s="20" t="s">
        <v>89</v>
      </c>
      <c r="F33" s="6" t="s">
        <v>21</v>
      </c>
      <c r="G33" s="9">
        <v>6.2300000000000003E-3</v>
      </c>
      <c r="H33" s="21" t="s">
        <v>11</v>
      </c>
      <c r="I33" s="9">
        <f t="shared" si="3"/>
        <v>6.2300000000000003E-3</v>
      </c>
    </row>
    <row r="34" spans="1:9" s="5" customFormat="1" x14ac:dyDescent="0.35">
      <c r="A34" s="1"/>
      <c r="B34" s="12">
        <v>9</v>
      </c>
      <c r="C34" s="12"/>
      <c r="E34" s="20" t="s">
        <v>90</v>
      </c>
      <c r="F34" s="6" t="s">
        <v>21</v>
      </c>
      <c r="G34" s="9">
        <v>1.07E-3</v>
      </c>
      <c r="H34" s="21" t="s">
        <v>11</v>
      </c>
      <c r="I34" s="9">
        <f t="shared" si="3"/>
        <v>1.07E-3</v>
      </c>
    </row>
    <row r="35" spans="1:9" s="5" customFormat="1" x14ac:dyDescent="0.35">
      <c r="A35" s="1"/>
      <c r="B35" s="12"/>
      <c r="C35" s="12"/>
      <c r="E35" s="20" t="s">
        <v>91</v>
      </c>
      <c r="F35" s="6" t="s">
        <v>21</v>
      </c>
      <c r="G35" s="15">
        <v>0.1105</v>
      </c>
      <c r="H35" s="21" t="s">
        <v>9</v>
      </c>
      <c r="I35" s="15">
        <f t="shared" ref="I35:I36" si="4">G35</f>
        <v>0.1105</v>
      </c>
    </row>
    <row r="36" spans="1:9" s="5" customFormat="1" x14ac:dyDescent="0.35">
      <c r="A36" s="1"/>
      <c r="B36" s="12"/>
      <c r="C36" s="12"/>
      <c r="E36" s="20" t="s">
        <v>92</v>
      </c>
      <c r="F36" s="6" t="s">
        <v>21</v>
      </c>
      <c r="G36" s="15">
        <v>0.16</v>
      </c>
      <c r="H36" s="21" t="s">
        <v>9</v>
      </c>
      <c r="I36" s="15">
        <f t="shared" si="4"/>
        <v>0.16</v>
      </c>
    </row>
    <row r="37" spans="1:9" s="5" customFormat="1" ht="29" x14ac:dyDescent="0.35">
      <c r="A37" s="1"/>
      <c r="B37" s="12"/>
      <c r="C37" s="12"/>
      <c r="E37" s="18"/>
      <c r="F37" s="8" t="s">
        <v>6</v>
      </c>
      <c r="G37" s="14">
        <f>SUM(G40:G42)</f>
        <v>0.3387</v>
      </c>
      <c r="H37" s="3" t="s">
        <v>19</v>
      </c>
      <c r="I37" s="14">
        <f>SUM(I40:I42)</f>
        <v>0.3387</v>
      </c>
    </row>
    <row r="38" spans="1:9" s="5" customFormat="1" x14ac:dyDescent="0.35">
      <c r="A38" s="1"/>
      <c r="B38" s="12"/>
      <c r="C38" s="12"/>
      <c r="E38" s="20" t="s">
        <v>28</v>
      </c>
      <c r="F38" s="21" t="s">
        <v>16</v>
      </c>
      <c r="G38" s="15">
        <v>2.8224999999999998</v>
      </c>
      <c r="H38" s="21" t="s">
        <v>63</v>
      </c>
      <c r="I38" s="15">
        <f>G38</f>
        <v>2.8224999999999998</v>
      </c>
    </row>
    <row r="39" spans="1:9" s="5" customFormat="1" x14ac:dyDescent="0.35">
      <c r="A39" s="1"/>
      <c r="B39" s="12"/>
      <c r="C39" s="12"/>
      <c r="E39" s="20" t="s">
        <v>30</v>
      </c>
      <c r="F39" s="21" t="s">
        <v>16</v>
      </c>
      <c r="G39" s="15">
        <v>4.6800000000000001E-2</v>
      </c>
      <c r="H39" s="21" t="s">
        <v>17</v>
      </c>
      <c r="I39" s="15">
        <f>G39</f>
        <v>4.6800000000000001E-2</v>
      </c>
    </row>
    <row r="40" spans="1:9" s="5" customFormat="1" x14ac:dyDescent="0.35">
      <c r="A40" s="1"/>
      <c r="B40" s="12"/>
      <c r="C40" s="12"/>
      <c r="E40" s="20" t="s">
        <v>68</v>
      </c>
      <c r="F40" s="6" t="s">
        <v>21</v>
      </c>
      <c r="G40" s="15">
        <v>0.24460000000000001</v>
      </c>
      <c r="H40" s="6" t="s">
        <v>22</v>
      </c>
      <c r="I40" s="15">
        <f>G40</f>
        <v>0.24460000000000001</v>
      </c>
    </row>
    <row r="41" spans="1:9" s="5" customFormat="1" x14ac:dyDescent="0.35">
      <c r="A41" s="1"/>
      <c r="B41" s="12"/>
      <c r="C41" s="12"/>
      <c r="E41" s="20" t="s">
        <v>75</v>
      </c>
      <c r="F41" s="6" t="s">
        <v>21</v>
      </c>
      <c r="G41" s="15">
        <v>6.0600000000000001E-2</v>
      </c>
      <c r="H41" s="21" t="s">
        <v>17</v>
      </c>
      <c r="I41" s="15">
        <f>G41</f>
        <v>6.0600000000000001E-2</v>
      </c>
    </row>
    <row r="42" spans="1:9" s="5" customFormat="1" x14ac:dyDescent="0.35">
      <c r="A42" s="1"/>
      <c r="B42" s="12"/>
      <c r="C42" s="12"/>
      <c r="E42" s="20" t="s">
        <v>76</v>
      </c>
      <c r="F42" s="6" t="s">
        <v>21</v>
      </c>
      <c r="G42" s="15">
        <v>3.3500000000000002E-2</v>
      </c>
      <c r="H42" s="21" t="s">
        <v>17</v>
      </c>
      <c r="I42" s="15">
        <f>G42</f>
        <v>3.3500000000000002E-2</v>
      </c>
    </row>
    <row r="43" spans="1:9" s="5" customFormat="1" ht="29" x14ac:dyDescent="0.35">
      <c r="A43" s="1"/>
      <c r="B43" s="12"/>
      <c r="C43" s="12"/>
      <c r="E43" s="9"/>
      <c r="F43" s="4" t="s">
        <v>6</v>
      </c>
      <c r="G43" s="14">
        <f>SUM(G44:G46)</f>
        <v>1.0397000000000001</v>
      </c>
      <c r="H43" s="3" t="s">
        <v>12</v>
      </c>
      <c r="I43" s="14">
        <f>SUM(I44:I46)</f>
        <v>1.0397000000000001</v>
      </c>
    </row>
    <row r="44" spans="1:9" s="5" customFormat="1" x14ac:dyDescent="0.35">
      <c r="A44" s="1"/>
      <c r="B44" s="12"/>
      <c r="C44" s="12"/>
      <c r="E44" s="19" t="s">
        <v>31</v>
      </c>
      <c r="F44" s="6" t="s">
        <v>21</v>
      </c>
      <c r="G44" s="15">
        <v>0.1038</v>
      </c>
      <c r="H44" s="21" t="s">
        <v>23</v>
      </c>
      <c r="I44" s="15">
        <f>G44</f>
        <v>0.1038</v>
      </c>
    </row>
    <row r="45" spans="1:9" s="5" customFormat="1" x14ac:dyDescent="0.35">
      <c r="A45" s="1"/>
      <c r="B45" s="12"/>
      <c r="C45" s="12"/>
      <c r="E45" s="19" t="s">
        <v>64</v>
      </c>
      <c r="F45" s="6" t="s">
        <v>21</v>
      </c>
      <c r="G45" s="15">
        <v>6.7199999999999996E-2</v>
      </c>
      <c r="H45" s="21" t="s">
        <v>23</v>
      </c>
      <c r="I45" s="15">
        <f>G45</f>
        <v>6.7199999999999996E-2</v>
      </c>
    </row>
    <row r="46" spans="1:9" s="5" customFormat="1" x14ac:dyDescent="0.35">
      <c r="A46" s="1"/>
      <c r="B46" s="12"/>
      <c r="C46" s="12"/>
      <c r="E46" s="19" t="s">
        <v>65</v>
      </c>
      <c r="F46" s="6" t="s">
        <v>21</v>
      </c>
      <c r="G46" s="15">
        <v>0.86870000000000003</v>
      </c>
      <c r="H46" s="21" t="s">
        <v>23</v>
      </c>
      <c r="I46" s="15">
        <f>G46</f>
        <v>0.86870000000000003</v>
      </c>
    </row>
    <row r="47" spans="1:9" s="5" customFormat="1" x14ac:dyDescent="0.35">
      <c r="A47" s="1"/>
      <c r="B47" s="12"/>
      <c r="C47" s="12"/>
      <c r="E47" s="9"/>
      <c r="F47" s="8" t="s">
        <v>6</v>
      </c>
      <c r="G47" s="14">
        <f>SUM(G48:G49)</f>
        <v>58.470599999999997</v>
      </c>
      <c r="H47" s="4" t="s">
        <v>20</v>
      </c>
      <c r="I47" s="14">
        <f>SUM(I48:I49)</f>
        <v>58.470599999999997</v>
      </c>
    </row>
    <row r="48" spans="1:9" s="5" customFormat="1" x14ac:dyDescent="0.35">
      <c r="A48" s="1"/>
      <c r="B48" s="12"/>
      <c r="C48" s="12"/>
      <c r="E48" s="19" t="s">
        <v>29</v>
      </c>
      <c r="F48" s="21" t="s">
        <v>16</v>
      </c>
      <c r="G48" s="15">
        <v>23.799900000000001</v>
      </c>
      <c r="H48" s="21" t="s">
        <v>18</v>
      </c>
      <c r="I48" s="15">
        <f t="shared" ref="I48" si="5">G48</f>
        <v>23.799900000000001</v>
      </c>
    </row>
    <row r="49" spans="1:9" s="5" customFormat="1" x14ac:dyDescent="0.35">
      <c r="A49" s="1"/>
      <c r="B49" s="12"/>
      <c r="C49" s="12"/>
      <c r="E49" s="19" t="s">
        <v>83</v>
      </c>
      <c r="F49" s="21" t="s">
        <v>16</v>
      </c>
      <c r="G49" s="15">
        <v>34.670699999999997</v>
      </c>
      <c r="H49" s="21" t="s">
        <v>18</v>
      </c>
      <c r="I49" s="15">
        <f t="shared" ref="I49" si="6">G49</f>
        <v>34.670699999999997</v>
      </c>
    </row>
    <row r="50" spans="1:9" s="5" customFormat="1" x14ac:dyDescent="0.35">
      <c r="A50" s="1"/>
      <c r="B50" s="12"/>
      <c r="C50" s="12"/>
      <c r="E50" s="9"/>
      <c r="F50" s="8" t="s">
        <v>7</v>
      </c>
      <c r="G50" s="8">
        <f>SUM(G51:G56)</f>
        <v>7.1833999999999989</v>
      </c>
      <c r="H50" s="8" t="s">
        <v>7</v>
      </c>
      <c r="I50" s="8">
        <f>SUM(I51:I56)</f>
        <v>7.1833999999999989</v>
      </c>
    </row>
    <row r="51" spans="1:9" s="5" customFormat="1" x14ac:dyDescent="0.35">
      <c r="A51" s="1"/>
      <c r="B51" s="12"/>
      <c r="C51" s="12"/>
      <c r="E51" s="19" t="s">
        <v>32</v>
      </c>
      <c r="F51" s="21" t="s">
        <v>10</v>
      </c>
      <c r="G51" s="9">
        <v>5.9299999999999999E-2</v>
      </c>
      <c r="H51" s="21" t="s">
        <v>8</v>
      </c>
      <c r="I51" s="9">
        <f t="shared" ref="I51:I58" si="7">G51</f>
        <v>5.9299999999999999E-2</v>
      </c>
    </row>
    <row r="52" spans="1:9" s="5" customFormat="1" x14ac:dyDescent="0.35">
      <c r="A52" s="1"/>
      <c r="B52" s="12"/>
      <c r="C52" s="12"/>
      <c r="E52" s="19" t="s">
        <v>35</v>
      </c>
      <c r="F52" s="21" t="s">
        <v>10</v>
      </c>
      <c r="G52" s="13">
        <v>0.06</v>
      </c>
      <c r="H52" s="21" t="s">
        <v>8</v>
      </c>
      <c r="I52" s="13">
        <f t="shared" si="7"/>
        <v>0.06</v>
      </c>
    </row>
    <row r="53" spans="1:9" s="5" customFormat="1" x14ac:dyDescent="0.35">
      <c r="A53" s="1"/>
      <c r="B53" s="12"/>
      <c r="C53" s="12"/>
      <c r="E53" s="19" t="s">
        <v>34</v>
      </c>
      <c r="F53" s="6" t="s">
        <v>145</v>
      </c>
      <c r="G53" s="13">
        <v>0.97060000000000002</v>
      </c>
      <c r="H53" s="6" t="s">
        <v>24</v>
      </c>
      <c r="I53" s="13">
        <f t="shared" si="7"/>
        <v>0.97060000000000002</v>
      </c>
    </row>
    <row r="54" spans="1:9" s="5" customFormat="1" x14ac:dyDescent="0.35">
      <c r="A54" s="1"/>
      <c r="B54" s="12"/>
      <c r="C54" s="12"/>
      <c r="E54" s="19" t="s">
        <v>36</v>
      </c>
      <c r="F54" s="6" t="s">
        <v>145</v>
      </c>
      <c r="G54" s="13">
        <v>1.0885</v>
      </c>
      <c r="H54" s="21" t="s">
        <v>9</v>
      </c>
      <c r="I54" s="13">
        <f t="shared" si="7"/>
        <v>1.0885</v>
      </c>
    </row>
    <row r="55" spans="1:9" s="5" customFormat="1" x14ac:dyDescent="0.35">
      <c r="A55" s="1"/>
      <c r="B55" s="12"/>
      <c r="C55" s="12"/>
      <c r="E55" s="19" t="s">
        <v>33</v>
      </c>
      <c r="F55" s="6" t="s">
        <v>145</v>
      </c>
      <c r="G55" s="13">
        <v>0.2697</v>
      </c>
      <c r="H55" s="6" t="s">
        <v>24</v>
      </c>
      <c r="I55" s="13">
        <f t="shared" si="7"/>
        <v>0.2697</v>
      </c>
    </row>
    <row r="56" spans="1:9" s="5" customFormat="1" x14ac:dyDescent="0.35">
      <c r="A56" s="1"/>
      <c r="B56" s="12"/>
      <c r="C56" s="12"/>
      <c r="E56" s="19" t="s">
        <v>38</v>
      </c>
      <c r="F56" s="6" t="s">
        <v>145</v>
      </c>
      <c r="G56" s="13">
        <v>4.7352999999999996</v>
      </c>
      <c r="H56" s="6" t="s">
        <v>24</v>
      </c>
      <c r="I56" s="13">
        <f t="shared" si="7"/>
        <v>4.7352999999999996</v>
      </c>
    </row>
    <row r="57" spans="1:9" s="5" customFormat="1" x14ac:dyDescent="0.35">
      <c r="A57" s="1"/>
      <c r="B57" s="12"/>
      <c r="C57" s="12"/>
      <c r="E57" s="19" t="s">
        <v>39</v>
      </c>
      <c r="F57" s="6" t="s">
        <v>145</v>
      </c>
      <c r="G57" s="13">
        <v>2.0827</v>
      </c>
      <c r="H57" s="21" t="s">
        <v>9</v>
      </c>
      <c r="I57" s="13">
        <f t="shared" si="7"/>
        <v>2.0827</v>
      </c>
    </row>
    <row r="58" spans="1:9" s="5" customFormat="1" x14ac:dyDescent="0.35">
      <c r="A58" s="1"/>
      <c r="B58" s="12"/>
      <c r="C58" s="12"/>
      <c r="E58" s="19" t="s">
        <v>80</v>
      </c>
      <c r="F58" s="6" t="s">
        <v>145</v>
      </c>
      <c r="G58" s="13">
        <v>0.77700000000000002</v>
      </c>
      <c r="H58" s="21" t="s">
        <v>9</v>
      </c>
      <c r="I58" s="13">
        <f t="shared" si="7"/>
        <v>0.77700000000000002</v>
      </c>
    </row>
    <row r="59" spans="1:9" s="5" customFormat="1" ht="29" x14ac:dyDescent="0.35">
      <c r="A59" s="1"/>
      <c r="B59" s="12"/>
      <c r="C59" s="12"/>
      <c r="E59" s="9"/>
      <c r="F59" s="8" t="s">
        <v>7</v>
      </c>
      <c r="G59" s="8">
        <f>SUM(G60:G63)</f>
        <v>1.5173000000000001</v>
      </c>
      <c r="H59" s="3" t="s">
        <v>19</v>
      </c>
      <c r="I59" s="8">
        <f>SUM(I60:I63)</f>
        <v>1.5173000000000001</v>
      </c>
    </row>
    <row r="60" spans="1:9" s="5" customFormat="1" x14ac:dyDescent="0.35">
      <c r="A60" s="1"/>
      <c r="B60" s="12"/>
      <c r="C60" s="12"/>
      <c r="E60" s="19" t="s">
        <v>40</v>
      </c>
      <c r="F60" s="6" t="s">
        <v>145</v>
      </c>
      <c r="G60" s="9">
        <v>0.1802</v>
      </c>
      <c r="H60" s="21" t="s">
        <v>17</v>
      </c>
      <c r="I60" s="9">
        <f>G60</f>
        <v>0.1802</v>
      </c>
    </row>
    <row r="61" spans="1:9" s="5" customFormat="1" x14ac:dyDescent="0.35">
      <c r="A61" s="1"/>
      <c r="B61" s="12"/>
      <c r="C61" s="12"/>
      <c r="E61" s="19" t="s">
        <v>77</v>
      </c>
      <c r="F61" s="6" t="s">
        <v>145</v>
      </c>
      <c r="G61" s="9">
        <v>0.45879999999999999</v>
      </c>
      <c r="H61" s="21" t="s">
        <v>17</v>
      </c>
      <c r="I61" s="9">
        <f>G61</f>
        <v>0.45879999999999999</v>
      </c>
    </row>
    <row r="62" spans="1:9" s="5" customFormat="1" x14ac:dyDescent="0.35">
      <c r="A62" s="1"/>
      <c r="B62" s="12"/>
      <c r="C62" s="12"/>
      <c r="E62" s="19" t="s">
        <v>78</v>
      </c>
      <c r="F62" s="6" t="s">
        <v>145</v>
      </c>
      <c r="G62" s="9">
        <v>0.6321</v>
      </c>
      <c r="H62" s="21" t="s">
        <v>17</v>
      </c>
      <c r="I62" s="9">
        <f>G62</f>
        <v>0.6321</v>
      </c>
    </row>
    <row r="63" spans="1:9" s="5" customFormat="1" x14ac:dyDescent="0.35">
      <c r="A63" s="1"/>
      <c r="B63" s="12"/>
      <c r="C63" s="12"/>
      <c r="E63" s="19" t="s">
        <v>79</v>
      </c>
      <c r="F63" s="6" t="s">
        <v>145</v>
      </c>
      <c r="G63" s="9">
        <v>0.2462</v>
      </c>
      <c r="H63" s="21" t="s">
        <v>17</v>
      </c>
      <c r="I63" s="9">
        <f>G63</f>
        <v>0.2462</v>
      </c>
    </row>
    <row r="64" spans="1:9" s="5" customFormat="1" ht="29" x14ac:dyDescent="0.35">
      <c r="A64" s="1"/>
      <c r="B64" s="12"/>
      <c r="C64" s="12"/>
      <c r="E64" s="9"/>
      <c r="F64" s="3" t="s">
        <v>12</v>
      </c>
      <c r="G64" s="14">
        <f>SUM(G65:G67)</f>
        <v>0.18440000000000001</v>
      </c>
      <c r="H64" s="8" t="s">
        <v>7</v>
      </c>
      <c r="I64" s="14">
        <f>SUM(I65:I67)</f>
        <v>0.18440000000000001</v>
      </c>
    </row>
    <row r="65" spans="1:9" s="5" customFormat="1" x14ac:dyDescent="0.35">
      <c r="A65" s="1"/>
      <c r="B65" s="12"/>
      <c r="C65" s="12"/>
      <c r="E65" s="19" t="s">
        <v>41</v>
      </c>
      <c r="F65" s="21" t="s">
        <v>23</v>
      </c>
      <c r="G65" s="15">
        <v>1.23E-2</v>
      </c>
      <c r="H65" s="21" t="s">
        <v>9</v>
      </c>
      <c r="I65" s="15">
        <f>G65</f>
        <v>1.23E-2</v>
      </c>
    </row>
    <row r="66" spans="1:9" s="5" customFormat="1" x14ac:dyDescent="0.35">
      <c r="A66" s="1"/>
      <c r="B66" s="12"/>
      <c r="C66" s="12"/>
      <c r="E66" s="19" t="s">
        <v>66</v>
      </c>
      <c r="F66" s="21" t="s">
        <v>23</v>
      </c>
      <c r="G66" s="15">
        <v>5.5100000000000003E-2</v>
      </c>
      <c r="H66" s="21" t="s">
        <v>9</v>
      </c>
      <c r="I66" s="15">
        <f t="shared" ref="I66:I67" si="8">G66</f>
        <v>5.5100000000000003E-2</v>
      </c>
    </row>
    <row r="67" spans="1:9" s="5" customFormat="1" x14ac:dyDescent="0.35">
      <c r="A67" s="1"/>
      <c r="B67" s="12"/>
      <c r="C67" s="12"/>
      <c r="E67" s="19" t="s">
        <v>67</v>
      </c>
      <c r="F67" s="21" t="s">
        <v>23</v>
      </c>
      <c r="G67" s="15">
        <v>0.11700000000000001</v>
      </c>
      <c r="H67" s="21" t="s">
        <v>9</v>
      </c>
      <c r="I67" s="15">
        <f t="shared" si="8"/>
        <v>0.11700000000000001</v>
      </c>
    </row>
    <row r="68" spans="1:9" x14ac:dyDescent="0.35">
      <c r="A68" s="1"/>
      <c r="E68" s="37" t="s">
        <v>13</v>
      </c>
      <c r="F68" s="37"/>
      <c r="G68" s="37"/>
      <c r="H68" s="37"/>
      <c r="I68" s="37"/>
    </row>
    <row r="69" spans="1:9" x14ac:dyDescent="0.35">
      <c r="A69" s="2"/>
      <c r="E69" s="10"/>
      <c r="F69" s="8" t="s">
        <v>7</v>
      </c>
      <c r="G69" s="17">
        <f>SUM(G73:G73)</f>
        <v>0.36680000000000001</v>
      </c>
      <c r="H69" s="8" t="s">
        <v>7</v>
      </c>
      <c r="I69" s="17">
        <f>SUM(I73:I73)</f>
        <v>0.36680000000000001</v>
      </c>
    </row>
    <row r="70" spans="1:9" x14ac:dyDescent="0.35">
      <c r="A70" s="1"/>
      <c r="E70" s="10" t="s">
        <v>37</v>
      </c>
      <c r="F70" s="6" t="s">
        <v>145</v>
      </c>
      <c r="G70" s="13">
        <v>9.2100000000000001E-2</v>
      </c>
      <c r="H70" s="6" t="s">
        <v>24</v>
      </c>
      <c r="I70" s="13">
        <f>G70</f>
        <v>9.2100000000000001E-2</v>
      </c>
    </row>
    <row r="71" spans="1:9" x14ac:dyDescent="0.35">
      <c r="A71" s="1"/>
      <c r="E71" s="10" t="s">
        <v>42</v>
      </c>
      <c r="F71" s="6" t="s">
        <v>145</v>
      </c>
      <c r="G71" s="13">
        <v>0.35110000000000002</v>
      </c>
      <c r="H71" s="6" t="s">
        <v>24</v>
      </c>
      <c r="I71" s="13">
        <f t="shared" ref="I71:I73" si="9">G71</f>
        <v>0.35110000000000002</v>
      </c>
    </row>
    <row r="72" spans="1:9" x14ac:dyDescent="0.35">
      <c r="A72" s="1"/>
      <c r="E72" s="10" t="s">
        <v>43</v>
      </c>
      <c r="F72" s="6" t="s">
        <v>145</v>
      </c>
      <c r="G72" s="13">
        <v>0.93400000000000005</v>
      </c>
      <c r="H72" s="6" t="s">
        <v>24</v>
      </c>
      <c r="I72" s="13">
        <f t="shared" si="9"/>
        <v>0.93400000000000005</v>
      </c>
    </row>
    <row r="73" spans="1:9" x14ac:dyDescent="0.35">
      <c r="A73" s="1"/>
      <c r="E73" s="10" t="s">
        <v>44</v>
      </c>
      <c r="F73" s="6" t="s">
        <v>145</v>
      </c>
      <c r="G73" s="13">
        <v>0.36680000000000001</v>
      </c>
      <c r="H73" s="6" t="s">
        <v>24</v>
      </c>
      <c r="I73" s="13">
        <f t="shared" si="9"/>
        <v>0.36680000000000001</v>
      </c>
    </row>
    <row r="74" spans="1:9" x14ac:dyDescent="0.35">
      <c r="A74" s="1"/>
      <c r="E74" s="10" t="s">
        <v>45</v>
      </c>
      <c r="F74" s="6" t="s">
        <v>145</v>
      </c>
      <c r="G74" s="13">
        <v>0.14799999999999999</v>
      </c>
      <c r="H74" s="6" t="s">
        <v>24</v>
      </c>
      <c r="I74" s="13">
        <f>G74</f>
        <v>0.14799999999999999</v>
      </c>
    </row>
    <row r="75" spans="1:9" x14ac:dyDescent="0.35">
      <c r="A75" s="1"/>
      <c r="E75" s="10" t="s">
        <v>46</v>
      </c>
      <c r="F75" s="6" t="s">
        <v>145</v>
      </c>
      <c r="G75" s="13">
        <v>0.1104</v>
      </c>
      <c r="H75" s="6" t="s">
        <v>24</v>
      </c>
      <c r="I75" s="13">
        <f t="shared" ref="I75:I77" si="10">G75</f>
        <v>0.1104</v>
      </c>
    </row>
    <row r="76" spans="1:9" x14ac:dyDescent="0.35">
      <c r="A76" s="1"/>
      <c r="E76" s="10" t="s">
        <v>47</v>
      </c>
      <c r="F76" s="6" t="s">
        <v>145</v>
      </c>
      <c r="G76" s="13">
        <v>1.5797000000000001</v>
      </c>
      <c r="H76" s="6" t="s">
        <v>24</v>
      </c>
      <c r="I76" s="13">
        <f t="shared" si="10"/>
        <v>1.5797000000000001</v>
      </c>
    </row>
    <row r="77" spans="1:9" x14ac:dyDescent="0.35">
      <c r="A77" s="1"/>
      <c r="E77" s="10" t="s">
        <v>48</v>
      </c>
      <c r="F77" s="6" t="s">
        <v>145</v>
      </c>
      <c r="G77" s="13">
        <v>1.2928999999999999</v>
      </c>
      <c r="H77" s="6" t="s">
        <v>24</v>
      </c>
      <c r="I77" s="13">
        <f t="shared" si="10"/>
        <v>1.2928999999999999</v>
      </c>
    </row>
    <row r="78" spans="1:9" x14ac:dyDescent="0.35">
      <c r="A78" s="1"/>
      <c r="E78" s="10" t="s">
        <v>49</v>
      </c>
      <c r="F78" s="6" t="s">
        <v>145</v>
      </c>
      <c r="G78" s="13">
        <v>0.31080000000000002</v>
      </c>
      <c r="H78" s="6" t="s">
        <v>24</v>
      </c>
      <c r="I78" s="13">
        <f t="shared" ref="I78" si="11">G78</f>
        <v>0.31080000000000002</v>
      </c>
    </row>
    <row r="79" spans="1:9" x14ac:dyDescent="0.35">
      <c r="A79" s="1"/>
      <c r="E79" s="38" t="s">
        <v>14</v>
      </c>
      <c r="F79" s="38"/>
      <c r="G79" s="38"/>
      <c r="H79" s="38"/>
      <c r="I79" s="38"/>
    </row>
    <row r="80" spans="1:9" x14ac:dyDescent="0.35">
      <c r="A80" s="1"/>
      <c r="E80" s="11"/>
      <c r="F80" s="8" t="s">
        <v>7</v>
      </c>
      <c r="G80" s="17">
        <f>SUM(G81:G86)</f>
        <v>0.51670000000000005</v>
      </c>
      <c r="H80" s="8" t="s">
        <v>7</v>
      </c>
      <c r="I80" s="17">
        <f>SUM(I81:I86)</f>
        <v>0.51670000000000005</v>
      </c>
    </row>
    <row r="81" spans="1:9" x14ac:dyDescent="0.35">
      <c r="A81" s="1"/>
      <c r="E81" s="11" t="s">
        <v>81</v>
      </c>
      <c r="F81" s="6" t="s">
        <v>145</v>
      </c>
      <c r="G81" s="13">
        <v>0.16109999999999999</v>
      </c>
      <c r="H81" s="6" t="s">
        <v>24</v>
      </c>
      <c r="I81" s="13">
        <f t="shared" ref="I81:I82" si="12">G81</f>
        <v>0.16109999999999999</v>
      </c>
    </row>
    <row r="82" spans="1:9" x14ac:dyDescent="0.35">
      <c r="A82" s="1"/>
      <c r="E82" s="11" t="s">
        <v>50</v>
      </c>
      <c r="F82" s="6" t="s">
        <v>145</v>
      </c>
      <c r="G82" s="13">
        <v>2.0799999999999999E-2</v>
      </c>
      <c r="H82" s="6" t="s">
        <v>24</v>
      </c>
      <c r="I82" s="13">
        <f t="shared" si="12"/>
        <v>2.0799999999999999E-2</v>
      </c>
    </row>
    <row r="83" spans="1:9" x14ac:dyDescent="0.35">
      <c r="A83" s="1"/>
      <c r="E83" s="11" t="s">
        <v>51</v>
      </c>
      <c r="F83" s="6" t="s">
        <v>145</v>
      </c>
      <c r="G83" s="13">
        <v>5.8099999999999999E-2</v>
      </c>
      <c r="H83" s="6" t="s">
        <v>24</v>
      </c>
      <c r="I83" s="13">
        <f t="shared" ref="I83" si="13">G83</f>
        <v>5.8099999999999999E-2</v>
      </c>
    </row>
    <row r="84" spans="1:9" x14ac:dyDescent="0.35">
      <c r="A84" s="1"/>
      <c r="E84" s="11" t="s">
        <v>52</v>
      </c>
      <c r="F84" s="6" t="s">
        <v>145</v>
      </c>
      <c r="G84" s="13">
        <v>3.1699999999999999E-2</v>
      </c>
      <c r="H84" s="6" t="s">
        <v>24</v>
      </c>
      <c r="I84" s="13">
        <f t="shared" ref="I84:I85" si="14">G84</f>
        <v>3.1699999999999999E-2</v>
      </c>
    </row>
    <row r="85" spans="1:9" x14ac:dyDescent="0.35">
      <c r="A85" s="1"/>
      <c r="E85" s="11" t="s">
        <v>53</v>
      </c>
      <c r="F85" s="6" t="s">
        <v>145</v>
      </c>
      <c r="G85" s="13">
        <v>6.7400000000000002E-2</v>
      </c>
      <c r="H85" s="6" t="s">
        <v>24</v>
      </c>
      <c r="I85" s="13">
        <f t="shared" si="14"/>
        <v>6.7400000000000002E-2</v>
      </c>
    </row>
    <row r="86" spans="1:9" x14ac:dyDescent="0.35">
      <c r="A86" s="1"/>
      <c r="E86" s="11" t="s">
        <v>82</v>
      </c>
      <c r="F86" s="6" t="s">
        <v>145</v>
      </c>
      <c r="G86" s="13">
        <v>0.17760000000000001</v>
      </c>
      <c r="H86" s="6" t="s">
        <v>24</v>
      </c>
      <c r="I86" s="13">
        <f t="shared" ref="I86" si="15">G86</f>
        <v>0.17760000000000001</v>
      </c>
    </row>
    <row r="87" spans="1:9" x14ac:dyDescent="0.35">
      <c r="A87" s="1"/>
    </row>
    <row r="88" spans="1:9" x14ac:dyDescent="0.35">
      <c r="A88" s="1"/>
    </row>
    <row r="89" spans="1:9" x14ac:dyDescent="0.35">
      <c r="A89" s="1"/>
    </row>
    <row r="90" spans="1:9" ht="30" customHeight="1" x14ac:dyDescent="0.35">
      <c r="A90" s="1"/>
    </row>
  </sheetData>
  <mergeCells count="5">
    <mergeCell ref="E4:I4"/>
    <mergeCell ref="E5:I5"/>
    <mergeCell ref="E8:I8"/>
    <mergeCell ref="E68:I68"/>
    <mergeCell ref="E79:I79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M50"/>
  <sheetViews>
    <sheetView zoomScale="130" zoomScaleNormal="130" workbookViewId="0"/>
  </sheetViews>
  <sheetFormatPr defaultRowHeight="14.5" x14ac:dyDescent="0.35"/>
  <cols>
    <col min="5" max="5" width="37" customWidth="1"/>
    <col min="6" max="6" width="21.1796875" customWidth="1"/>
    <col min="7" max="7" width="13.7265625" customWidth="1"/>
    <col min="8" max="8" width="14.1796875" customWidth="1"/>
    <col min="9" max="9" width="17.1796875" customWidth="1"/>
  </cols>
  <sheetData>
    <row r="3" spans="5:13" x14ac:dyDescent="0.35">
      <c r="E3" s="41" t="s">
        <v>15</v>
      </c>
      <c r="F3" s="41"/>
      <c r="G3" s="41"/>
      <c r="H3" s="41"/>
      <c r="I3" s="41"/>
    </row>
    <row r="4" spans="5:13" x14ac:dyDescent="0.35">
      <c r="E4" s="23" t="s">
        <v>94</v>
      </c>
      <c r="F4" s="23" t="s">
        <v>95</v>
      </c>
      <c r="G4" s="23" t="s">
        <v>96</v>
      </c>
      <c r="H4" s="23" t="s">
        <v>97</v>
      </c>
      <c r="I4" s="23" t="s">
        <v>98</v>
      </c>
    </row>
    <row r="5" spans="5:13" x14ac:dyDescent="0.35">
      <c r="E5" s="23">
        <v>1</v>
      </c>
      <c r="F5" s="23">
        <v>2</v>
      </c>
      <c r="G5" s="23">
        <v>3</v>
      </c>
      <c r="H5" s="23">
        <v>4</v>
      </c>
      <c r="I5" s="23">
        <v>5</v>
      </c>
    </row>
    <row r="6" spans="5:13" ht="46" x14ac:dyDescent="0.35">
      <c r="E6" s="24" t="s">
        <v>99</v>
      </c>
      <c r="F6" s="25" t="s">
        <v>100</v>
      </c>
      <c r="G6" s="26">
        <f>+G7+G15+G20+G25+G32+G38+G45</f>
        <v>4779.8446999999996</v>
      </c>
      <c r="H6" s="26">
        <f>H7+H15+H20+H25+H32+H38+H45</f>
        <v>4779.8446999999996</v>
      </c>
      <c r="I6" s="26">
        <f>SUM(I7,I15,I20,I25,I32,I38,I45)</f>
        <v>4779.8446999999996</v>
      </c>
      <c r="K6" s="39"/>
      <c r="L6" s="39"/>
      <c r="M6" s="39"/>
    </row>
    <row r="7" spans="5:13" x14ac:dyDescent="0.35">
      <c r="E7" s="27" t="s">
        <v>101</v>
      </c>
      <c r="F7" s="28" t="s">
        <v>100</v>
      </c>
      <c r="G7" s="29">
        <f>SUM(G8:G14)</f>
        <v>260.60819999999995</v>
      </c>
      <c r="H7" s="29">
        <f>SUM(H8:H14)</f>
        <v>260.76263999999998</v>
      </c>
      <c r="I7" s="29">
        <f>SUM(I8:I14)</f>
        <v>260.76263999999998</v>
      </c>
      <c r="K7" s="39"/>
      <c r="L7" s="39"/>
      <c r="M7" s="39"/>
    </row>
    <row r="8" spans="5:13" x14ac:dyDescent="0.35">
      <c r="E8" s="30" t="s">
        <v>102</v>
      </c>
      <c r="F8" s="23" t="s">
        <v>100</v>
      </c>
      <c r="G8" s="23">
        <v>0.79600000000000004</v>
      </c>
      <c r="H8" s="23">
        <f>G8+Лист1!I10+Лист1!I11+Лист1!I12+Лист1!I13+Лист1!I14+Лист1!I15+Лист1!I16+Лист1!I17+Лист1!I18+Лист1!I19+Лист1!I20+Лист1!I21+Лист1!I22+Лист1!I23+Лист1!I24+Лист1!I28+Лист1!I51+Лист1!I52</f>
        <v>1.8075000000000003</v>
      </c>
      <c r="I8" s="23">
        <f>H8</f>
        <v>1.8075000000000003</v>
      </c>
      <c r="K8" s="39"/>
      <c r="L8" s="40"/>
      <c r="M8" s="39"/>
    </row>
    <row r="9" spans="5:13" x14ac:dyDescent="0.35">
      <c r="E9" s="30" t="s">
        <v>103</v>
      </c>
      <c r="F9" s="23" t="s">
        <v>100</v>
      </c>
      <c r="G9" s="23">
        <v>178.22919999999999</v>
      </c>
      <c r="H9" s="23">
        <f>G9+Лист1!I53+Лист1!I55+Лист1!I56</f>
        <v>184.20479999999998</v>
      </c>
      <c r="I9" s="23">
        <f>H9+Лист1!I70+Лист1!I71+Лист1!I72+Лист1!I73+Лист1!I74+Лист1!I75+Лист1!I76+Лист1!I77+Лист1!I78+Лист1!I81+Лист1!I82+Лист1!I83+Лист1!I84+Лист1!I85+Лист1!I86</f>
        <v>189.90729999999999</v>
      </c>
      <c r="K9" s="39"/>
      <c r="L9" s="39"/>
      <c r="M9" s="39"/>
    </row>
    <row r="10" spans="5:13" x14ac:dyDescent="0.35">
      <c r="E10" s="30" t="s">
        <v>104</v>
      </c>
      <c r="F10" s="23" t="s">
        <v>100</v>
      </c>
      <c r="G10" s="23">
        <v>0</v>
      </c>
      <c r="H10" s="23">
        <f t="shared" ref="H9:H14" si="0">G10</f>
        <v>0</v>
      </c>
      <c r="I10" s="23">
        <f t="shared" ref="H9:I11" si="1">H10</f>
        <v>0</v>
      </c>
      <c r="K10" s="39"/>
      <c r="L10" s="39"/>
      <c r="M10" s="39"/>
    </row>
    <row r="11" spans="5:13" x14ac:dyDescent="0.35">
      <c r="E11" s="30" t="s">
        <v>105</v>
      </c>
      <c r="F11" s="23" t="s">
        <v>100</v>
      </c>
      <c r="G11" s="23">
        <v>5.5721999999999996</v>
      </c>
      <c r="H11" s="23">
        <f>G11+Лист1!I35+Лист1!I36+Лист1!I54+Лист1!I57+Лист1!I58+Лист1!I65+Лист1!I66+Лист1!I67</f>
        <v>9.9752999999999989</v>
      </c>
      <c r="I11" s="23">
        <f t="shared" si="1"/>
        <v>9.9752999999999989</v>
      </c>
      <c r="K11" s="39"/>
      <c r="L11" s="39"/>
      <c r="M11" s="39"/>
    </row>
    <row r="12" spans="5:13" x14ac:dyDescent="0.35">
      <c r="E12" s="30" t="s">
        <v>106</v>
      </c>
      <c r="F12" s="23" t="s">
        <v>100</v>
      </c>
      <c r="G12" s="23">
        <v>3.2360000000000002</v>
      </c>
      <c r="H12" s="23">
        <f>G12-Лист1!G51-Лист1!G52</f>
        <v>3.1167000000000002</v>
      </c>
      <c r="I12" s="23">
        <f t="shared" ref="I12:I14" si="2">H12</f>
        <v>3.1167000000000002</v>
      </c>
      <c r="K12" s="39"/>
      <c r="L12" s="39"/>
      <c r="M12" s="39"/>
    </row>
    <row r="13" spans="5:13" x14ac:dyDescent="0.35">
      <c r="E13" s="30" t="s">
        <v>107</v>
      </c>
      <c r="F13" s="23" t="s">
        <v>100</v>
      </c>
      <c r="G13" s="23">
        <v>28.967199999999998</v>
      </c>
      <c r="H13" s="23">
        <f>G13+Лист1!I25+Лист1!I26+Лист1!I27+Лист1!I29+Лист1!I30+Лист1!I31+Лист1!I32+Лист1!I33+Лист1!I34</f>
        <v>29.291839999999993</v>
      </c>
      <c r="I13" s="23">
        <f t="shared" si="2"/>
        <v>29.291839999999993</v>
      </c>
      <c r="K13" s="39"/>
      <c r="L13" s="39"/>
      <c r="M13" s="39"/>
    </row>
    <row r="14" spans="5:13" x14ac:dyDescent="0.35">
      <c r="E14" s="30" t="s">
        <v>108</v>
      </c>
      <c r="F14" s="23" t="s">
        <v>100</v>
      </c>
      <c r="G14" s="23">
        <v>43.807600000000001</v>
      </c>
      <c r="H14" s="23">
        <f>G14-Лист1!G53-Лист1!G54-Лист1!G55-Лист1!G56-Лист1!G57-Лист1!G58-Лист1!G60-Лист1!G61-Лист1!G62-Лист1!G63</f>
        <v>32.366499999999995</v>
      </c>
      <c r="I14" s="23">
        <f>H14-Лист1!G70-Лист1!G71-Лист1!G72-Лист1!G73-Лист1!G74-Лист1!G75-Лист1!G76-Лист1!G77-Лист1!G78-Лист1!G81-Лист1!G82-Лист1!G83-Лист1!G84-Лист1!G85-Лист1!G86</f>
        <v>26.663999999999991</v>
      </c>
    </row>
    <row r="15" spans="5:13" ht="46" x14ac:dyDescent="0.35">
      <c r="E15" s="27" t="s">
        <v>109</v>
      </c>
      <c r="F15" s="28" t="s">
        <v>100</v>
      </c>
      <c r="G15" s="29">
        <f>SUM(G16:G19)</f>
        <v>17.807699999999997</v>
      </c>
      <c r="H15" s="29">
        <f>SUM(H16:H19)</f>
        <v>22.532999999999998</v>
      </c>
      <c r="I15" s="29">
        <f>SUM(I16:I19)</f>
        <v>22.532999999999998</v>
      </c>
    </row>
    <row r="16" spans="5:13" x14ac:dyDescent="0.35">
      <c r="E16" s="30" t="s">
        <v>110</v>
      </c>
      <c r="F16" s="23" t="s">
        <v>100</v>
      </c>
      <c r="G16" s="23">
        <v>0.76080000000000003</v>
      </c>
      <c r="H16" s="23">
        <f>G16+Лист1!I40</f>
        <v>1.0054000000000001</v>
      </c>
      <c r="I16" s="23">
        <f t="shared" ref="I16:I19" si="3">H16</f>
        <v>1.0054000000000001</v>
      </c>
    </row>
    <row r="17" spans="5:9" x14ac:dyDescent="0.35">
      <c r="E17" s="30" t="s">
        <v>111</v>
      </c>
      <c r="F17" s="23" t="s">
        <v>100</v>
      </c>
      <c r="G17" s="23">
        <v>14.046099999999999</v>
      </c>
      <c r="H17" s="23">
        <f>G17+Лист1!I39+Лист1!I41+Лист1!I42+Лист1!I60+Лист1!I61+Лист1!I62+Лист1!I63</f>
        <v>15.704299999999998</v>
      </c>
      <c r="I17" s="23">
        <f t="shared" si="3"/>
        <v>15.704299999999998</v>
      </c>
    </row>
    <row r="18" spans="5:9" x14ac:dyDescent="0.35">
      <c r="E18" s="30" t="s">
        <v>112</v>
      </c>
      <c r="F18" s="23" t="s">
        <v>100</v>
      </c>
      <c r="G18" s="23">
        <v>0</v>
      </c>
      <c r="H18" s="23">
        <f t="shared" ref="H16:H19" si="4">G18</f>
        <v>0</v>
      </c>
      <c r="I18" s="23">
        <f t="shared" si="3"/>
        <v>0</v>
      </c>
    </row>
    <row r="19" spans="5:9" x14ac:dyDescent="0.35">
      <c r="E19" s="30" t="s">
        <v>113</v>
      </c>
      <c r="F19" s="23" t="s">
        <v>100</v>
      </c>
      <c r="G19" s="23">
        <v>3.0007999999999999</v>
      </c>
      <c r="H19" s="23">
        <f>G19+Лист1!I38</f>
        <v>5.8232999999999997</v>
      </c>
      <c r="I19" s="23">
        <f t="shared" si="3"/>
        <v>5.8232999999999997</v>
      </c>
    </row>
    <row r="20" spans="5:9" ht="34.5" x14ac:dyDescent="0.35">
      <c r="E20" s="27" t="s">
        <v>114</v>
      </c>
      <c r="F20" s="28" t="s">
        <v>100</v>
      </c>
      <c r="G20" s="29">
        <f>SUM(G21:G24)</f>
        <v>7.4617000000000004</v>
      </c>
      <c r="H20" s="29">
        <f>SUM(H21:H24)</f>
        <v>8.3170000000000002</v>
      </c>
      <c r="I20" s="29">
        <f>SUM(I21:I24)</f>
        <v>8.3170000000000002</v>
      </c>
    </row>
    <row r="21" spans="5:9" x14ac:dyDescent="0.35">
      <c r="E21" s="30" t="s">
        <v>115</v>
      </c>
      <c r="F21" s="23" t="s">
        <v>100</v>
      </c>
      <c r="G21" s="23">
        <v>0.75109999999999999</v>
      </c>
      <c r="H21" s="23">
        <f t="shared" ref="H21:H24" si="5">G21</f>
        <v>0.75109999999999999</v>
      </c>
      <c r="I21" s="23">
        <f t="shared" ref="I21:I24" si="6">H21</f>
        <v>0.75109999999999999</v>
      </c>
    </row>
    <row r="22" spans="5:9" x14ac:dyDescent="0.35">
      <c r="E22" s="30" t="s">
        <v>116</v>
      </c>
      <c r="F22" s="23" t="s">
        <v>100</v>
      </c>
      <c r="G22" s="23">
        <v>1.9699999999999999E-2</v>
      </c>
      <c r="H22" s="23">
        <f t="shared" si="5"/>
        <v>1.9699999999999999E-2</v>
      </c>
      <c r="I22" s="23">
        <f t="shared" si="6"/>
        <v>1.9699999999999999E-2</v>
      </c>
    </row>
    <row r="23" spans="5:9" x14ac:dyDescent="0.35">
      <c r="E23" s="30" t="s">
        <v>117</v>
      </c>
      <c r="F23" s="23" t="s">
        <v>100</v>
      </c>
      <c r="G23" s="23">
        <v>3.7277</v>
      </c>
      <c r="H23" s="23">
        <f t="shared" si="5"/>
        <v>3.7277</v>
      </c>
      <c r="I23" s="23">
        <f t="shared" si="6"/>
        <v>3.7277</v>
      </c>
    </row>
    <row r="24" spans="5:9" x14ac:dyDescent="0.35">
      <c r="E24" s="30" t="s">
        <v>118</v>
      </c>
      <c r="F24" s="23" t="s">
        <v>100</v>
      </c>
      <c r="G24" s="23">
        <v>2.9632000000000001</v>
      </c>
      <c r="H24" s="23">
        <f>G24-Лист1!G65-Лист1!G66-Лист1!G67+Лист1!I44+Лист1!I45+Лист1!I46</f>
        <v>3.8185000000000002</v>
      </c>
      <c r="I24" s="23">
        <f t="shared" si="6"/>
        <v>3.8185000000000002</v>
      </c>
    </row>
    <row r="25" spans="5:9" ht="23" x14ac:dyDescent="0.35">
      <c r="E25" s="27" t="s">
        <v>119</v>
      </c>
      <c r="F25" s="28" t="s">
        <v>100</v>
      </c>
      <c r="G25" s="29">
        <f>SUM(G26:G31)</f>
        <v>4.7056000000000004</v>
      </c>
      <c r="H25" s="29">
        <f>SUM(H26:H30)</f>
        <v>63.176199999999994</v>
      </c>
      <c r="I25" s="29">
        <f>SUM(I26:I31)</f>
        <v>63.176199999999994</v>
      </c>
    </row>
    <row r="26" spans="5:9" x14ac:dyDescent="0.35">
      <c r="E26" s="31" t="s">
        <v>120</v>
      </c>
      <c r="F26" s="23" t="s">
        <v>100</v>
      </c>
      <c r="G26" s="23">
        <v>0</v>
      </c>
      <c r="H26" s="23">
        <f t="shared" ref="H26:H30" si="7">G26</f>
        <v>0</v>
      </c>
      <c r="I26" s="23">
        <f t="shared" ref="I26:I31" si="8">H26</f>
        <v>0</v>
      </c>
    </row>
    <row r="27" spans="5:9" x14ac:dyDescent="0.35">
      <c r="E27" s="30" t="s">
        <v>121</v>
      </c>
      <c r="F27" s="23" t="s">
        <v>100</v>
      </c>
      <c r="G27" s="23">
        <v>0</v>
      </c>
      <c r="H27" s="23">
        <f t="shared" si="7"/>
        <v>0</v>
      </c>
      <c r="I27" s="23">
        <f t="shared" si="8"/>
        <v>0</v>
      </c>
    </row>
    <row r="28" spans="5:9" x14ac:dyDescent="0.35">
      <c r="E28" s="30" t="s">
        <v>122</v>
      </c>
      <c r="F28" s="23" t="s">
        <v>100</v>
      </c>
      <c r="G28" s="23">
        <v>0</v>
      </c>
      <c r="H28" s="23">
        <f>G28+Лист1!I48+Лист1!I49</f>
        <v>58.470599999999997</v>
      </c>
      <c r="I28" s="23">
        <f t="shared" si="8"/>
        <v>58.470599999999997</v>
      </c>
    </row>
    <row r="29" spans="5:9" x14ac:dyDescent="0.35">
      <c r="E29" s="30" t="s">
        <v>123</v>
      </c>
      <c r="F29" s="23" t="s">
        <v>100</v>
      </c>
      <c r="G29" s="23">
        <v>0.25340000000000001</v>
      </c>
      <c r="H29" s="23">
        <f t="shared" si="7"/>
        <v>0.25340000000000001</v>
      </c>
      <c r="I29" s="23">
        <f t="shared" si="8"/>
        <v>0.25340000000000001</v>
      </c>
    </row>
    <row r="30" spans="5:9" x14ac:dyDescent="0.35">
      <c r="E30" s="30" t="s">
        <v>124</v>
      </c>
      <c r="F30" s="23" t="s">
        <v>100</v>
      </c>
      <c r="G30" s="23">
        <v>4.4522000000000004</v>
      </c>
      <c r="H30" s="23">
        <f t="shared" si="7"/>
        <v>4.4522000000000004</v>
      </c>
      <c r="I30" s="23">
        <f t="shared" si="8"/>
        <v>4.4522000000000004</v>
      </c>
    </row>
    <row r="31" spans="5:9" x14ac:dyDescent="0.35">
      <c r="E31" s="27" t="s">
        <v>125</v>
      </c>
      <c r="F31" s="28" t="s">
        <v>100</v>
      </c>
      <c r="G31" s="29">
        <v>0</v>
      </c>
      <c r="H31" s="33">
        <f>G31</f>
        <v>0</v>
      </c>
      <c r="I31" s="22">
        <f t="shared" si="8"/>
        <v>0</v>
      </c>
    </row>
    <row r="32" spans="5:9" ht="23" x14ac:dyDescent="0.35">
      <c r="E32" s="27" t="s">
        <v>126</v>
      </c>
      <c r="F32" s="28" t="s">
        <v>100</v>
      </c>
      <c r="G32" s="29">
        <f>SUM(G33:G37)</f>
        <v>1756.6119999999999</v>
      </c>
      <c r="H32" s="29">
        <f>SUM(H33:H37)</f>
        <v>1692.4063599999999</v>
      </c>
      <c r="I32" s="29">
        <f>SUM(I33:I37)</f>
        <v>1692.4063599999999</v>
      </c>
    </row>
    <row r="33" spans="5:9" x14ac:dyDescent="0.35">
      <c r="E33" s="30" t="s">
        <v>127</v>
      </c>
      <c r="F33" s="23" t="s">
        <v>100</v>
      </c>
      <c r="G33" s="23">
        <v>144.8219</v>
      </c>
      <c r="H33" s="23">
        <f>G33-Лист1!G10-Лист1!G11-Лист1!G12-Лист1!G13-Лист1!G14-Лист1!G15-Лист1!G16-Лист1!G17-Лист1!G18-Лист1!G19-Лист1!G20-Лист1!G21-Лист1!G22-Лист1!G23-Лист1!G24</f>
        <v>143.9522</v>
      </c>
      <c r="I33" s="23">
        <f t="shared" ref="I33:I37" si="9">H33</f>
        <v>143.9522</v>
      </c>
    </row>
    <row r="34" spans="5:9" x14ac:dyDescent="0.35">
      <c r="E34" s="30" t="s">
        <v>128</v>
      </c>
      <c r="F34" s="23" t="s">
        <v>100</v>
      </c>
      <c r="G34" s="23">
        <v>0</v>
      </c>
      <c r="H34" s="23">
        <f t="shared" ref="H33:H37" si="10">G34</f>
        <v>0</v>
      </c>
      <c r="I34" s="23">
        <f t="shared" si="9"/>
        <v>0</v>
      </c>
    </row>
    <row r="35" spans="5:9" x14ac:dyDescent="0.35">
      <c r="E35" s="30" t="s">
        <v>129</v>
      </c>
      <c r="F35" s="23" t="s">
        <v>100</v>
      </c>
      <c r="G35" s="23">
        <v>315.01049999999998</v>
      </c>
      <c r="H35" s="23">
        <f t="shared" si="10"/>
        <v>315.01049999999998</v>
      </c>
      <c r="I35" s="23">
        <f t="shared" si="9"/>
        <v>315.01049999999998</v>
      </c>
    </row>
    <row r="36" spans="5:9" x14ac:dyDescent="0.35">
      <c r="E36" s="30" t="s">
        <v>130</v>
      </c>
      <c r="F36" s="23" t="s">
        <v>100</v>
      </c>
      <c r="G36" s="23">
        <v>967.80489999999998</v>
      </c>
      <c r="H36" s="23">
        <f>G36-Лист1!G25-Лист1!G26-Лист1!G27-Лист1!G38-Лист1!G39-Лист1!G48-Лист1!G49</f>
        <v>906.24569999999994</v>
      </c>
      <c r="I36" s="23">
        <f t="shared" si="9"/>
        <v>906.24569999999994</v>
      </c>
    </row>
    <row r="37" spans="5:9" x14ac:dyDescent="0.35">
      <c r="E37" s="30" t="s">
        <v>131</v>
      </c>
      <c r="F37" s="23" t="s">
        <v>100</v>
      </c>
      <c r="G37" s="23">
        <v>328.97469999999998</v>
      </c>
      <c r="H37" s="23">
        <f>G37-Лист1!G28-Лист1!G29-Лист1!G30-Лист1!G31-Лист1!G32-Лист1!G33-Лист1!G34-Лист1!G35-Лист1!G36-Лист1!G40-Лист1!G41-Лист1!G42-Лист1!G44-Лист1!G45-Лист1!G46</f>
        <v>327.19795999999997</v>
      </c>
      <c r="I37" s="23">
        <f t="shared" si="9"/>
        <v>327.19795999999997</v>
      </c>
    </row>
    <row r="38" spans="5:9" x14ac:dyDescent="0.35">
      <c r="E38" s="27" t="s">
        <v>132</v>
      </c>
      <c r="F38" s="28" t="s">
        <v>100</v>
      </c>
      <c r="G38" s="29">
        <f>SUM(G39:G44)</f>
        <v>2728.4940999999999</v>
      </c>
      <c r="H38" s="29">
        <f>SUM(H39:H44)</f>
        <v>2728.4940999999999</v>
      </c>
      <c r="I38" s="29">
        <f>SUM(I39:I44)</f>
        <v>2728.4940999999999</v>
      </c>
    </row>
    <row r="39" spans="5:9" x14ac:dyDescent="0.35">
      <c r="E39" s="34" t="s">
        <v>139</v>
      </c>
      <c r="F39" s="23" t="s">
        <v>100</v>
      </c>
      <c r="G39" s="32">
        <v>1133.3590999999999</v>
      </c>
      <c r="H39" s="23">
        <f t="shared" ref="H39:H44" si="11">G39</f>
        <v>1133.3590999999999</v>
      </c>
      <c r="I39" s="23">
        <f t="shared" ref="I39:I44" si="12">H39</f>
        <v>1133.3590999999999</v>
      </c>
    </row>
    <row r="40" spans="5:9" x14ac:dyDescent="0.35">
      <c r="E40" s="34" t="s">
        <v>140</v>
      </c>
      <c r="F40" s="23" t="s">
        <v>100</v>
      </c>
      <c r="G40" s="32">
        <v>0.1956</v>
      </c>
      <c r="H40" s="23">
        <f t="shared" si="11"/>
        <v>0.1956</v>
      </c>
      <c r="I40" s="23">
        <f t="shared" si="12"/>
        <v>0.1956</v>
      </c>
    </row>
    <row r="41" spans="5:9" x14ac:dyDescent="0.35">
      <c r="E41" s="34" t="s">
        <v>141</v>
      </c>
      <c r="F41" s="23" t="s">
        <v>100</v>
      </c>
      <c r="G41" s="32">
        <v>151.29740000000001</v>
      </c>
      <c r="H41" s="23">
        <f t="shared" si="11"/>
        <v>151.29740000000001</v>
      </c>
      <c r="I41" s="23">
        <f t="shared" si="12"/>
        <v>151.29740000000001</v>
      </c>
    </row>
    <row r="42" spans="5:9" x14ac:dyDescent="0.35">
      <c r="E42" s="34" t="s">
        <v>142</v>
      </c>
      <c r="F42" s="23" t="s">
        <v>100</v>
      </c>
      <c r="G42" s="32">
        <v>1364.4132999999999</v>
      </c>
      <c r="H42" s="23">
        <f t="shared" si="11"/>
        <v>1364.4132999999999</v>
      </c>
      <c r="I42" s="23">
        <f t="shared" si="12"/>
        <v>1364.4132999999999</v>
      </c>
    </row>
    <row r="43" spans="5:9" x14ac:dyDescent="0.35">
      <c r="E43" s="34" t="s">
        <v>143</v>
      </c>
      <c r="F43" s="23" t="s">
        <v>100</v>
      </c>
      <c r="G43" s="32">
        <v>27.010300000000001</v>
      </c>
      <c r="H43" s="23">
        <f t="shared" si="11"/>
        <v>27.010300000000001</v>
      </c>
      <c r="I43" s="23">
        <f t="shared" si="12"/>
        <v>27.010300000000001</v>
      </c>
    </row>
    <row r="44" spans="5:9" x14ac:dyDescent="0.35">
      <c r="E44" s="34" t="s">
        <v>144</v>
      </c>
      <c r="F44" s="23" t="s">
        <v>100</v>
      </c>
      <c r="G44" s="32">
        <v>52.218400000000003</v>
      </c>
      <c r="H44" s="23">
        <f t="shared" si="11"/>
        <v>52.218400000000003</v>
      </c>
      <c r="I44" s="23">
        <f t="shared" si="12"/>
        <v>52.218400000000003</v>
      </c>
    </row>
    <row r="45" spans="5:9" x14ac:dyDescent="0.35">
      <c r="E45" s="27" t="s">
        <v>133</v>
      </c>
      <c r="F45" s="28" t="s">
        <v>100</v>
      </c>
      <c r="G45" s="29">
        <f>SUM(G46:G50)</f>
        <v>4.1554000000000002</v>
      </c>
      <c r="H45" s="29">
        <f>SUM(H46:H50)</f>
        <v>4.1554000000000002</v>
      </c>
      <c r="I45" s="29">
        <f>SUM(I46:I50)</f>
        <v>4.1554000000000002</v>
      </c>
    </row>
    <row r="46" spans="5:9" x14ac:dyDescent="0.35">
      <c r="E46" s="30" t="s">
        <v>134</v>
      </c>
      <c r="F46" s="23" t="s">
        <v>100</v>
      </c>
      <c r="G46" s="23">
        <v>2.7322000000000002</v>
      </c>
      <c r="H46" s="23">
        <f t="shared" ref="H46:H50" si="13">G46</f>
        <v>2.7322000000000002</v>
      </c>
      <c r="I46" s="23">
        <f t="shared" ref="I46:I50" si="14">H46</f>
        <v>2.7322000000000002</v>
      </c>
    </row>
    <row r="47" spans="5:9" x14ac:dyDescent="0.35">
      <c r="E47" s="30" t="s">
        <v>135</v>
      </c>
      <c r="F47" s="23" t="s">
        <v>100</v>
      </c>
      <c r="G47" s="23">
        <v>0</v>
      </c>
      <c r="H47" s="23">
        <f t="shared" si="13"/>
        <v>0</v>
      </c>
      <c r="I47" s="23">
        <f t="shared" si="14"/>
        <v>0</v>
      </c>
    </row>
    <row r="48" spans="5:9" x14ac:dyDescent="0.35">
      <c r="E48" s="30" t="s">
        <v>136</v>
      </c>
      <c r="F48" s="23" t="s">
        <v>100</v>
      </c>
      <c r="G48" s="23">
        <v>0</v>
      </c>
      <c r="H48" s="23">
        <f t="shared" si="13"/>
        <v>0</v>
      </c>
      <c r="I48" s="23">
        <f t="shared" si="14"/>
        <v>0</v>
      </c>
    </row>
    <row r="49" spans="5:9" x14ac:dyDescent="0.35">
      <c r="E49" s="30" t="s">
        <v>137</v>
      </c>
      <c r="F49" s="23" t="s">
        <v>100</v>
      </c>
      <c r="G49" s="23">
        <v>1.4232</v>
      </c>
      <c r="H49" s="23">
        <f t="shared" si="13"/>
        <v>1.4232</v>
      </c>
      <c r="I49" s="23">
        <f t="shared" si="14"/>
        <v>1.4232</v>
      </c>
    </row>
    <row r="50" spans="5:9" x14ac:dyDescent="0.35">
      <c r="E50" s="30" t="s">
        <v>138</v>
      </c>
      <c r="F50" s="23" t="s">
        <v>100</v>
      </c>
      <c r="G50" s="23">
        <v>0</v>
      </c>
      <c r="H50" s="23">
        <f t="shared" si="13"/>
        <v>0</v>
      </c>
      <c r="I50" s="23">
        <f t="shared" si="14"/>
        <v>0</v>
      </c>
    </row>
  </sheetData>
  <mergeCells count="1">
    <mergeCell ref="E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2024-11-16T05:31:33Z</dcterms:modified>
</cp:coreProperties>
</file>