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50" windowHeight="419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1" i="2"/>
  <c r="G13" i="2"/>
  <c r="G12" i="2"/>
  <c r="H12" i="2" s="1"/>
  <c r="G8" i="2"/>
  <c r="H8" i="2" s="1"/>
  <c r="G11" i="2"/>
  <c r="G9" i="2"/>
  <c r="F7" i="2"/>
  <c r="G14" i="2"/>
  <c r="H14" i="2" s="1"/>
  <c r="G46" i="2" l="1"/>
  <c r="H46" i="2" s="1"/>
  <c r="G29" i="2"/>
  <c r="H29" i="2" s="1"/>
  <c r="G30" i="2"/>
  <c r="H30" i="2" s="1"/>
  <c r="G17" i="2"/>
  <c r="H17" i="2" s="1"/>
  <c r="G37" i="2"/>
  <c r="H37" i="2" s="1"/>
  <c r="H340" i="1" l="1"/>
  <c r="H339" i="1"/>
  <c r="H337" i="1"/>
  <c r="H335" i="1"/>
  <c r="H334" i="1"/>
  <c r="H333" i="1"/>
  <c r="H331" i="1"/>
  <c r="H329" i="1"/>
  <c r="H328" i="1"/>
  <c r="H327" i="1"/>
  <c r="H325" i="1"/>
  <c r="H324" i="1"/>
  <c r="H323" i="1"/>
  <c r="H322" i="1"/>
  <c r="H321" i="1"/>
  <c r="H320" i="1"/>
  <c r="H319" i="1"/>
  <c r="H318" i="1"/>
  <c r="H317" i="1"/>
  <c r="H315" i="1"/>
  <c r="H314" i="1"/>
  <c r="H24" i="2" s="1"/>
  <c r="H313" i="1"/>
  <c r="H312" i="1"/>
  <c r="H310" i="1"/>
  <c r="H309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F338" i="1"/>
  <c r="H338" i="1" s="1"/>
  <c r="F336" i="1"/>
  <c r="H336" i="1" s="1"/>
  <c r="F332" i="1"/>
  <c r="H332" i="1" s="1"/>
  <c r="F330" i="1"/>
  <c r="H330" i="1" s="1"/>
  <c r="F326" i="1"/>
  <c r="H326" i="1" s="1"/>
  <c r="F316" i="1"/>
  <c r="H316" i="1" s="1"/>
  <c r="F311" i="1"/>
  <c r="H311" i="1" s="1"/>
  <c r="F308" i="1"/>
  <c r="H308" i="1" s="1"/>
  <c r="F265" i="1"/>
  <c r="H265" i="1" s="1"/>
  <c r="F223" i="1"/>
  <c r="H223" i="1" s="1"/>
  <c r="F185" i="1"/>
  <c r="H185" i="1" s="1"/>
  <c r="F12" i="1"/>
  <c r="H12" i="1" s="1"/>
  <c r="F10" i="1"/>
  <c r="H10" i="1" s="1"/>
  <c r="H369" i="1"/>
  <c r="H367" i="1"/>
  <c r="H366" i="1"/>
  <c r="H365" i="1"/>
  <c r="H363" i="1"/>
  <c r="H362" i="1"/>
  <c r="H9" i="2" s="1"/>
  <c r="H359" i="1"/>
  <c r="H358" i="1"/>
  <c r="H357" i="1"/>
  <c r="H21" i="2" s="1"/>
  <c r="H355" i="1"/>
  <c r="H354" i="1"/>
  <c r="H353" i="1"/>
  <c r="H352" i="1"/>
  <c r="H351" i="1"/>
  <c r="H350" i="1"/>
  <c r="H349" i="1"/>
  <c r="H348" i="1"/>
  <c r="H346" i="1"/>
  <c r="H345" i="1"/>
  <c r="H344" i="1"/>
  <c r="H343" i="1"/>
  <c r="F368" i="1"/>
  <c r="H368" i="1" s="1"/>
  <c r="F364" i="1"/>
  <c r="H364" i="1" s="1"/>
  <c r="F361" i="1"/>
  <c r="H361" i="1" s="1"/>
  <c r="F356" i="1"/>
  <c r="H356" i="1" s="1"/>
  <c r="F347" i="1"/>
  <c r="H347" i="1" s="1"/>
  <c r="F342" i="1"/>
  <c r="H342" i="1" s="1"/>
  <c r="H11" i="2" l="1"/>
  <c r="G16" i="2"/>
  <c r="H16" i="2" s="1"/>
  <c r="H25" i="2"/>
  <c r="H13" i="2"/>
  <c r="G50" i="2"/>
  <c r="H50" i="2" s="1"/>
  <c r="G49" i="2"/>
  <c r="G48" i="2"/>
  <c r="H48" i="2" s="1"/>
  <c r="G47" i="2"/>
  <c r="H47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H38" i="2" s="1"/>
  <c r="G36" i="2"/>
  <c r="H36" i="2" s="1"/>
  <c r="G35" i="2"/>
  <c r="H35" i="2" s="1"/>
  <c r="G34" i="2"/>
  <c r="H34" i="2" s="1"/>
  <c r="G33" i="2"/>
  <c r="G31" i="2"/>
  <c r="H31" i="2" s="1"/>
  <c r="G28" i="2"/>
  <c r="H28" i="2" s="1"/>
  <c r="G27" i="2"/>
  <c r="G23" i="2"/>
  <c r="H23" i="2" s="1"/>
  <c r="G22" i="2"/>
  <c r="H22" i="2" s="1"/>
  <c r="G19" i="2"/>
  <c r="H19" i="2" s="1"/>
  <c r="G18" i="2"/>
  <c r="H18" i="2" s="1"/>
  <c r="G10" i="2"/>
  <c r="F20" i="2"/>
  <c r="F45" i="2"/>
  <c r="F38" i="2"/>
  <c r="F32" i="2"/>
  <c r="F26" i="2"/>
  <c r="F15" i="2"/>
  <c r="H10" i="2" l="1"/>
  <c r="G7" i="2"/>
  <c r="G15" i="2"/>
  <c r="G32" i="2"/>
  <c r="H33" i="2"/>
  <c r="H32" i="2" s="1"/>
  <c r="G26" i="2"/>
  <c r="H27" i="2"/>
  <c r="G38" i="2"/>
  <c r="G45" i="2"/>
  <c r="H49" i="2"/>
  <c r="G20" i="2"/>
  <c r="H15" i="2"/>
  <c r="H45" i="2"/>
  <c r="H26" i="2"/>
  <c r="H20" i="2"/>
  <c r="H7" i="2"/>
  <c r="F6" i="2"/>
  <c r="G6" i="2" l="1"/>
  <c r="H6" i="2"/>
</calcChain>
</file>

<file path=xl/sharedStrings.xml><?xml version="1.0" encoding="utf-8"?>
<sst xmlns="http://schemas.openxmlformats.org/spreadsheetml/2006/main" count="1160" uniqueCount="421">
  <si>
    <t xml:space="preserve">Համայնքի (բնակավայրի) հողամասերի նպատակային և գործառնական նշանակությունների փոփոխությունները Ձև 1 </t>
  </si>
  <si>
    <t>Հողամասի N
Գծագրի վրա</t>
  </si>
  <si>
    <t>Առկա նպատակային և գործառնական
նշանակությունը</t>
  </si>
  <si>
    <t>Մակերեսը
(հա)</t>
  </si>
  <si>
    <t>Գլխավոր հատակագծում փոփոխված նպատակային և/կամ 
Գործառնական նշանակությունը</t>
  </si>
  <si>
    <t>Առաջնահերթ միջոցառումներ (1-5 տարի)</t>
  </si>
  <si>
    <t>Գյուղատնտեսության հողերից՝</t>
  </si>
  <si>
    <t xml:space="preserve">Բնակավայրի հողերից՝ </t>
  </si>
  <si>
    <t>բնակելի կառուցապատման</t>
  </si>
  <si>
    <t>հասարակական կառուցապատման</t>
  </si>
  <si>
    <t>խառը կառուցապատման</t>
  </si>
  <si>
    <t>ընդհանուր օգտագործման</t>
  </si>
  <si>
    <t>Արդյունաբ․, ընդերքօգտ․ և այլ արտ․ 
Նշանակութ․ օբ</t>
  </si>
  <si>
    <t>Էներգետիկայի, տրանսպորտի, կապի,
Կոմունալ ենթակ․ օբ․</t>
  </si>
  <si>
    <t xml:space="preserve">էներգետիկայի </t>
  </si>
  <si>
    <t>Ջրային հողերից՝</t>
  </si>
  <si>
    <t>Միջնաժամկետ միջոցառումներ (5-10 տարի)</t>
  </si>
  <si>
    <t>Հեռանկարային միջոցառումներ (10-15 տարի)</t>
  </si>
  <si>
    <t>բնակելի կառուցապատման (տնամերձ)</t>
  </si>
  <si>
    <t xml:space="preserve">գյուղատնտեսական նշանակության (այլ հողատեսքեր) </t>
  </si>
  <si>
    <t>արդյունաբերական օբյեկտների</t>
  </si>
  <si>
    <t>գյուղատնտեսական արտադրական օբյեկտների</t>
  </si>
  <si>
    <t>կոմունալ ենթակառուցվածքների</t>
  </si>
  <si>
    <t>հանգստի համար նախատեսված</t>
  </si>
  <si>
    <t>պատմական և մշակութային</t>
  </si>
  <si>
    <t>ջրային (գետեր)</t>
  </si>
  <si>
    <t>Հատուկ պահպանվող տարածքների հողերից՝</t>
  </si>
  <si>
    <t>ԲԱ-1</t>
  </si>
  <si>
    <t>ԲԱ-2</t>
  </si>
  <si>
    <t>ԲԱ-3</t>
  </si>
  <si>
    <t>ԱԲ-1</t>
  </si>
  <si>
    <t>ԱԲ-2</t>
  </si>
  <si>
    <t>ԱԲ-3</t>
  </si>
  <si>
    <t>ԱԲ-4</t>
  </si>
  <si>
    <t>ԱԲ-5</t>
  </si>
  <si>
    <t>ԱԲ-6</t>
  </si>
  <si>
    <t>ԱԲ-7</t>
  </si>
  <si>
    <t>ԱԲ-8</t>
  </si>
  <si>
    <t>ԱԲ-9</t>
  </si>
  <si>
    <t>ԱԲ-10</t>
  </si>
  <si>
    <t>ԱԲ-11</t>
  </si>
  <si>
    <t>ԱԲ-12</t>
  </si>
  <si>
    <t>ԱԲ-13</t>
  </si>
  <si>
    <t>ԱԷ-1</t>
  </si>
  <si>
    <t>ԱԷ-2</t>
  </si>
  <si>
    <t>ԱԱ-1</t>
  </si>
  <si>
    <t>ԷԱ-1</t>
  </si>
  <si>
    <t>ԷԲ-1</t>
  </si>
  <si>
    <t>ԷԱ-2</t>
  </si>
  <si>
    <t>ՀԲ-1</t>
  </si>
  <si>
    <t>ՀԲ-2</t>
  </si>
  <si>
    <t>ՋԲ-1</t>
  </si>
  <si>
    <t>ՋԲ-2</t>
  </si>
  <si>
    <t>ԲԷ-1</t>
  </si>
  <si>
    <t>ԱԷ-3</t>
  </si>
  <si>
    <t>ԱԲ-14</t>
  </si>
  <si>
    <t>ԱԲ-15</t>
  </si>
  <si>
    <t>ԱԲ-16</t>
  </si>
  <si>
    <t>ԱԲ-17</t>
  </si>
  <si>
    <t>ԱԲ-18</t>
  </si>
  <si>
    <t>ԱԲ-19</t>
  </si>
  <si>
    <t>ԱԲ-20</t>
  </si>
  <si>
    <t>ԱԲ-21</t>
  </si>
  <si>
    <t>ԱԲ-22</t>
  </si>
  <si>
    <t>ՀԲ-3</t>
  </si>
  <si>
    <t>ՀԲ-4</t>
  </si>
  <si>
    <t>ԳԷ-1</t>
  </si>
  <si>
    <t>ԲԷ-2</t>
  </si>
  <si>
    <t>ԲԷ-3</t>
  </si>
  <si>
    <t>ԲԷ-4</t>
  </si>
  <si>
    <t>ԲԷ-5</t>
  </si>
  <si>
    <t>ԲԷ-6</t>
  </si>
  <si>
    <t>ԷԷ-1</t>
  </si>
  <si>
    <t>ՀԷ-1</t>
  </si>
  <si>
    <t>ԲԲ-50</t>
  </si>
  <si>
    <t>ԲԲ-51</t>
  </si>
  <si>
    <t>ԲԲ-52</t>
  </si>
  <si>
    <t>ԲԲ-53</t>
  </si>
  <si>
    <t>ԲԲ-54</t>
  </si>
  <si>
    <t>ԲԲ-55</t>
  </si>
  <si>
    <t>ԲԲ-56</t>
  </si>
  <si>
    <t>ԲԲ-57</t>
  </si>
  <si>
    <t>ԲԲ-58</t>
  </si>
  <si>
    <t>ԲԲ-59</t>
  </si>
  <si>
    <t>ԲԲ-60</t>
  </si>
  <si>
    <t>ԲԲ-61</t>
  </si>
  <si>
    <t>ԲԲ-62</t>
  </si>
  <si>
    <t>ԲԲ-63</t>
  </si>
  <si>
    <t>ԲԲ-64</t>
  </si>
  <si>
    <t>ԲԲ-65</t>
  </si>
  <si>
    <t>ԲԲ-66</t>
  </si>
  <si>
    <t>ԲԲ-67</t>
  </si>
  <si>
    <t>ԲԲ-68</t>
  </si>
  <si>
    <t>ԲԲ-69</t>
  </si>
  <si>
    <t>ԲԲ-70</t>
  </si>
  <si>
    <t>ԲԲ-71</t>
  </si>
  <si>
    <t>ԲԲ-72</t>
  </si>
  <si>
    <t>ԲԲ-73</t>
  </si>
  <si>
    <t>ԲԲ-74</t>
  </si>
  <si>
    <t>ԲԲ-75</t>
  </si>
  <si>
    <t>ԲԲ-76</t>
  </si>
  <si>
    <t>ԲԲ-77</t>
  </si>
  <si>
    <t>ԲԲ-78</t>
  </si>
  <si>
    <t>ԲԲ-79</t>
  </si>
  <si>
    <t>ԷԲ-3</t>
  </si>
  <si>
    <t>ԷԲ-4</t>
  </si>
  <si>
    <t>ԷԲ-5</t>
  </si>
  <si>
    <t>ԷԲ-6</t>
  </si>
  <si>
    <t>ԷԲ-7</t>
  </si>
  <si>
    <t>ԷԲ-8</t>
  </si>
  <si>
    <t>ԲԲ-80</t>
  </si>
  <si>
    <t>ԲԲ-81</t>
  </si>
  <si>
    <t>ԲԲ-82</t>
  </si>
  <si>
    <t>ԲԲ-83</t>
  </si>
  <si>
    <t xml:space="preserve">բնակելի կառուցապատման </t>
  </si>
  <si>
    <t>ԲԷ-7</t>
  </si>
  <si>
    <t>ԲԷ-8</t>
  </si>
  <si>
    <t>ԲԷ-9</t>
  </si>
  <si>
    <t>ԲԷ-10</t>
  </si>
  <si>
    <t>ԲԷ-11</t>
  </si>
  <si>
    <t>ԲԷ-12</t>
  </si>
  <si>
    <t>ԲԷ-13</t>
  </si>
  <si>
    <t>ԲԷ-14</t>
  </si>
  <si>
    <t>ԲԷ-15</t>
  </si>
  <si>
    <t>ԲԷ-16</t>
  </si>
  <si>
    <t>ԲԷ-17</t>
  </si>
  <si>
    <t>ԲԷ-18</t>
  </si>
  <si>
    <t>ԲԷ-19</t>
  </si>
  <si>
    <t>ԷԱ-3</t>
  </si>
  <si>
    <t>ԲԲ-84</t>
  </si>
  <si>
    <t>ԲԲ-85</t>
  </si>
  <si>
    <t>ԲԲ-86</t>
  </si>
  <si>
    <t>ԲԲ-87</t>
  </si>
  <si>
    <t>ԲԲ-88</t>
  </si>
  <si>
    <t>ԲԲ-89</t>
  </si>
  <si>
    <t>ԲԲ-90</t>
  </si>
  <si>
    <t>ԲԲ-91</t>
  </si>
  <si>
    <t>ԲԲ-92</t>
  </si>
  <si>
    <t>ԲԲ-93</t>
  </si>
  <si>
    <t>ԲԲ-94</t>
  </si>
  <si>
    <t>ԲԲ-95</t>
  </si>
  <si>
    <t>ԲԲ-96</t>
  </si>
  <si>
    <t>ԲԲ-97</t>
  </si>
  <si>
    <t>ԲԲ-98</t>
  </si>
  <si>
    <t>ԲԲ-99</t>
  </si>
  <si>
    <t>ԲԲ-100</t>
  </si>
  <si>
    <t>ԲԲ-101</t>
  </si>
  <si>
    <t>ԲԲ-102</t>
  </si>
  <si>
    <t>ԲԲ-103</t>
  </si>
  <si>
    <t>ԲԲ-105</t>
  </si>
  <si>
    <t>ԲԲ-106</t>
  </si>
  <si>
    <t>ԲԲ-107</t>
  </si>
  <si>
    <t>ԲԲ-108</t>
  </si>
  <si>
    <t>ԲԲ-109</t>
  </si>
  <si>
    <t>ԲԱ-4</t>
  </si>
  <si>
    <t>ԲԱ-5</t>
  </si>
  <si>
    <t>ԲԱ-6</t>
  </si>
  <si>
    <t>ԲԱ-7</t>
  </si>
  <si>
    <t>ԲԱ-8</t>
  </si>
  <si>
    <t>ԲԱ-9</t>
  </si>
  <si>
    <t>ԲԱ-10</t>
  </si>
  <si>
    <t>ԲԱ-11</t>
  </si>
  <si>
    <t>ԲԱ-12</t>
  </si>
  <si>
    <t>ԲԱ-13</t>
  </si>
  <si>
    <t>ԲԱ-14</t>
  </si>
  <si>
    <t>ԲԱ-15</t>
  </si>
  <si>
    <t>ԲԱ-16</t>
  </si>
  <si>
    <t>ԲԱ-17</t>
  </si>
  <si>
    <t>ԲԱ-18</t>
  </si>
  <si>
    <t>ԲԱ-19</t>
  </si>
  <si>
    <t>ԲԱ-20</t>
  </si>
  <si>
    <t>ԲԱ-21</t>
  </si>
  <si>
    <t>ԲԱ-22</t>
  </si>
  <si>
    <t>ԲԱ-23</t>
  </si>
  <si>
    <t>ԲԱ-24</t>
  </si>
  <si>
    <t>ԲԱ-25</t>
  </si>
  <si>
    <t>ԲԱ-26</t>
  </si>
  <si>
    <t>ԲԱ-27</t>
  </si>
  <si>
    <t>ԲԱ-28</t>
  </si>
  <si>
    <t>ԲԱ-29</t>
  </si>
  <si>
    <t>ԲԱ-30</t>
  </si>
  <si>
    <t>ԲԱ-31</t>
  </si>
  <si>
    <t>ԲԱ-32</t>
  </si>
  <si>
    <t>ԲԲ-110</t>
  </si>
  <si>
    <t>ԲԲ-111</t>
  </si>
  <si>
    <t>ԲԱ-33</t>
  </si>
  <si>
    <t>ԲԲ-112</t>
  </si>
  <si>
    <t>ԲԲ-113</t>
  </si>
  <si>
    <t>ԲԲ-114</t>
  </si>
  <si>
    <t>ԲԲ-115</t>
  </si>
  <si>
    <t>ԲԲ-116</t>
  </si>
  <si>
    <t>ԲԲ-117</t>
  </si>
  <si>
    <t>ԲԲ-118</t>
  </si>
  <si>
    <t>ԲԲ-119</t>
  </si>
  <si>
    <t>ԲԲ-120</t>
  </si>
  <si>
    <t>ԲԲ-121</t>
  </si>
  <si>
    <t>ԲԲ-122</t>
  </si>
  <si>
    <t>ԲԲ-123</t>
  </si>
  <si>
    <t>ԲԲ-124</t>
  </si>
  <si>
    <t>ԲԲ-125</t>
  </si>
  <si>
    <t>ԲԲ-126</t>
  </si>
  <si>
    <t>ԲԲ-127</t>
  </si>
  <si>
    <t>ԲԲ-128</t>
  </si>
  <si>
    <t>ԲԲ-129</t>
  </si>
  <si>
    <t>ԲԲ-130</t>
  </si>
  <si>
    <t>ԲԲ-131</t>
  </si>
  <si>
    <t>ԲԲ-132</t>
  </si>
  <si>
    <t>ԲԲ-133</t>
  </si>
  <si>
    <t>ԲԲ-134</t>
  </si>
  <si>
    <t>ԲԲ-135</t>
  </si>
  <si>
    <t>ԲԲ-136</t>
  </si>
  <si>
    <t>ԲԲ-137</t>
  </si>
  <si>
    <t>ԲԲ-138</t>
  </si>
  <si>
    <t>ԲԲ-139</t>
  </si>
  <si>
    <t>ԲԲ-140</t>
  </si>
  <si>
    <t>ԲԲ-141</t>
  </si>
  <si>
    <t>ԲԲ-142</t>
  </si>
  <si>
    <t>ԲԲ-143</t>
  </si>
  <si>
    <t>ԲԲ-144</t>
  </si>
  <si>
    <t>ԲԲ-145</t>
  </si>
  <si>
    <t>ԲԲ-146</t>
  </si>
  <si>
    <t>ԲԲ-147</t>
  </si>
  <si>
    <t>ԲԲ-148</t>
  </si>
  <si>
    <t>ԲԲ-149</t>
  </si>
  <si>
    <t>ԲԲ-150</t>
  </si>
  <si>
    <t>ԲԲ-151</t>
  </si>
  <si>
    <t>ԲԲ-152</t>
  </si>
  <si>
    <t>ԲԲ-153</t>
  </si>
  <si>
    <t>ԲԲ-154</t>
  </si>
  <si>
    <t>ԲԲ-155</t>
  </si>
  <si>
    <t>ԲԲ-156</t>
  </si>
  <si>
    <t>ԲԲ-157</t>
  </si>
  <si>
    <t>ԲԲ-158</t>
  </si>
  <si>
    <t>ԲԲ-159</t>
  </si>
  <si>
    <t>ԲԲ-160</t>
  </si>
  <si>
    <t>ԲԲ-161</t>
  </si>
  <si>
    <t>ԲԲ-162</t>
  </si>
  <si>
    <t>ԲԲ-163</t>
  </si>
  <si>
    <t>ԲԲ-164</t>
  </si>
  <si>
    <t>ԲԲ-165</t>
  </si>
  <si>
    <t>ԲԲ-166</t>
  </si>
  <si>
    <t>ԲԱ-34</t>
  </si>
  <si>
    <t>ԲԱ-35</t>
  </si>
  <si>
    <t>ԲԱ-36</t>
  </si>
  <si>
    <t>ԲԱ-37</t>
  </si>
  <si>
    <t>ԲԲ-167</t>
  </si>
  <si>
    <t>ԲԲ-168</t>
  </si>
  <si>
    <t>ԲԲ-169</t>
  </si>
  <si>
    <t>ԲԲ-170</t>
  </si>
  <si>
    <t>ԲԲ-171</t>
  </si>
  <si>
    <t>բնակավայրի (այլ հողերի)</t>
  </si>
  <si>
    <t>ԲԲ-172</t>
  </si>
  <si>
    <t>ԲԲ-177</t>
  </si>
  <si>
    <t>ԲԲ-178</t>
  </si>
  <si>
    <t>ԱԲ-23</t>
  </si>
  <si>
    <t>ԱԲ-24</t>
  </si>
  <si>
    <t>ԷԲ-9</t>
  </si>
  <si>
    <t>կոմունալ (գերեզմանատուն)</t>
  </si>
  <si>
    <t>ԲԷ-20</t>
  </si>
  <si>
    <t>ԲԷ-21</t>
  </si>
  <si>
    <t>ԱԷ-4</t>
  </si>
  <si>
    <t>ԲԷ-22</t>
  </si>
  <si>
    <t>ԲԷ-23</t>
  </si>
  <si>
    <t>ԲԷ-24</t>
  </si>
  <si>
    <t>ԲԷ-25</t>
  </si>
  <si>
    <t>ԲԷ-26</t>
  </si>
  <si>
    <t>ԲԷ-27</t>
  </si>
  <si>
    <t>ԲԷ-28</t>
  </si>
  <si>
    <t>ԲԷ-29</t>
  </si>
  <si>
    <t>ԲԷ-30</t>
  </si>
  <si>
    <t>ԲԷ-31</t>
  </si>
  <si>
    <t>ԲԷ-32</t>
  </si>
  <si>
    <t>ԲԷ-33</t>
  </si>
  <si>
    <t>ԲԷ-34</t>
  </si>
  <si>
    <t>ԲԷ-35</t>
  </si>
  <si>
    <t>ԲԷ-36</t>
  </si>
  <si>
    <t>ԲԷ-37</t>
  </si>
  <si>
    <t>ԲԷ-38</t>
  </si>
  <si>
    <t>ԲԷ-39</t>
  </si>
  <si>
    <t>ԲԷ-40</t>
  </si>
  <si>
    <t>ԲԷ-41</t>
  </si>
  <si>
    <t>ԱԲ-25</t>
  </si>
  <si>
    <t>ԱԲ-26</t>
  </si>
  <si>
    <t>ԱԲ-27</t>
  </si>
  <si>
    <t>ԱԲ-28</t>
  </si>
  <si>
    <t>ԱԲ-29</t>
  </si>
  <si>
    <t>ԱԲ-30</t>
  </si>
  <si>
    <t>ԱԲ-31</t>
  </si>
  <si>
    <t>ԱԲ-32</t>
  </si>
  <si>
    <t>ԱԲ-33</t>
  </si>
  <si>
    <t>ԱԲ-34</t>
  </si>
  <si>
    <t>ԱԲ-35</t>
  </si>
  <si>
    <t>ԱԲ-36</t>
  </si>
  <si>
    <t>ԱԲ-37</t>
  </si>
  <si>
    <t>ԱԲ-38</t>
  </si>
  <si>
    <t>ԱԲ-39</t>
  </si>
  <si>
    <t>ԱԲ-40</t>
  </si>
  <si>
    <t>ԱԲ-41</t>
  </si>
  <si>
    <t>ԱԲ-42</t>
  </si>
  <si>
    <t>ԱԲ-43</t>
  </si>
  <si>
    <t>ԱԲ-44</t>
  </si>
  <si>
    <t>ԱԲ-45</t>
  </si>
  <si>
    <t>ԱԲ-46</t>
  </si>
  <si>
    <t>ԱԲ-47</t>
  </si>
  <si>
    <t>ԱԲ-48</t>
  </si>
  <si>
    <t>ԱԲ-49</t>
  </si>
  <si>
    <t>ԱԲ-50</t>
  </si>
  <si>
    <t>ԱԷ-5</t>
  </si>
  <si>
    <t>ԱԷ-6</t>
  </si>
  <si>
    <t>ԱԷ-7</t>
  </si>
  <si>
    <t>ԱԲ-51</t>
  </si>
  <si>
    <t>ԱԲ-52</t>
  </si>
  <si>
    <t>ԱԲ-53</t>
  </si>
  <si>
    <t>1. Վանաձոր քաղաք</t>
  </si>
  <si>
    <t>Ցուցանիշը</t>
  </si>
  <si>
    <t>Չափման միավորը</t>
  </si>
  <si>
    <t>Փաստացի</t>
  </si>
  <si>
    <t>Առաջնահերթ</t>
  </si>
  <si>
    <t>Հեռանկարային</t>
  </si>
  <si>
    <r>
      <t>Համայնքի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համակցված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փաստաթղթի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դեպքում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նխագծվող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համայնքների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վարչական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սահմաններում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ընդգրկված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ընհանուր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մակերեսը՝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ընդամենը</t>
    </r>
  </si>
  <si>
    <t>հա</t>
  </si>
  <si>
    <r>
      <t>Բնակավայրի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>,</t>
    </r>
    <r>
      <rPr>
        <b/>
        <i/>
        <sz val="9"/>
        <color theme="1"/>
        <rFont val="Arial"/>
        <family val="2"/>
      </rPr>
      <t>որից՝</t>
    </r>
  </si>
  <si>
    <r>
      <t>Բնակելի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</si>
  <si>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r>
      <t>Տնամերձ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</si>
  <si>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t>Այգեգործական</t>
  </si>
  <si>
    <r>
      <t>Հասարակական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</si>
  <si>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r>
      <t>Խառը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</si>
  <si>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r>
      <t>Ընդհանուր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օգտագործման</t>
    </r>
  </si>
  <si>
    <r>
      <t>Այլ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հողեր</t>
    </r>
  </si>
  <si>
    <r>
      <t>Արդյունաբերության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ընդերքօգտագործման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և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այլ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արտադրական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</si>
  <si>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r>
      <t>Արդյունաբերական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օբյեկտների</t>
    </r>
  </si>
  <si>
    <r>
      <t>Գյուղատնտեսական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արտադրական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օբյեկտների</t>
    </r>
  </si>
  <si>
    <t>Պահեստարանների</t>
  </si>
  <si>
    <r>
      <t>Ընդերքի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օգտագործման</t>
    </r>
  </si>
  <si>
    <r>
      <t>Էներգետիկայի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կապի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տրանսպորտի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կոմունալ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ենթակառուցվաշքների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</si>
  <si>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Էներգետիկայի</t>
  </si>
  <si>
    <t>Կապի</t>
  </si>
  <si>
    <t>Տրանսպորտի</t>
  </si>
  <si>
    <r>
      <t>Կոմունալ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ենթակառուցվածքների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</si>
  <si>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պահպանվող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տարածքների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</si>
  <si>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Բնապահպանական</t>
  </si>
  <si>
    <t>Առողջարարական</t>
  </si>
  <si>
    <r>
      <t>Հանգստի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համար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նախատեսված</t>
    </r>
  </si>
  <si>
    <r>
      <t>Պատմական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և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մշակութային</t>
    </r>
  </si>
  <si>
    <r>
      <t>Գերեզմանոցների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տարածքներ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</si>
  <si>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</si>
  <si>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Գյուղատնտեսական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հողեր,</t>
    </r>
  </si>
  <si>
    <t>Վարելահող</t>
  </si>
  <si>
    <r>
      <t>Պտղատու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այգիներ</t>
    </r>
  </si>
  <si>
    <t>Խոտհարքներ</t>
  </si>
  <si>
    <t>Արոտավայր</t>
  </si>
  <si>
    <r>
      <t>Այլ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հողատեսքեր</t>
    </r>
  </si>
  <si>
    <r>
      <t>Անտառային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</si>
  <si>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t>Անտառներ</t>
  </si>
  <si>
    <t>Անտառային վարելահող</t>
  </si>
  <si>
    <t>Անտառային խոտհարք</t>
  </si>
  <si>
    <t>Անտառային արոտավայր</t>
  </si>
  <si>
    <t>Անտառային թփուտ</t>
  </si>
  <si>
    <t>Անտառային այլ հողեր</t>
  </si>
  <si>
    <r>
      <t>Ջրային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</si>
  <si>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t>Գետեր</t>
  </si>
  <si>
    <t>Ջրամբարներ</t>
  </si>
  <si>
    <t>Լճեր</t>
  </si>
  <si>
    <t>Ջրանցքներ</t>
  </si>
  <si>
    <t>Հիդրոտեխ․ և ջրտնտ․ այլ օբ․</t>
  </si>
  <si>
    <t>ԲԲ-1</t>
  </si>
  <si>
    <t>ԲԲ-3</t>
  </si>
  <si>
    <t>ԲԲ-4</t>
  </si>
  <si>
    <t>ԲԲ-6</t>
  </si>
  <si>
    <t>ԲԲ-9</t>
  </si>
  <si>
    <t>ԲԲ-8</t>
  </si>
  <si>
    <t>ԲԲ-7</t>
  </si>
  <si>
    <t>ԲԲ-5</t>
  </si>
  <si>
    <t>ԲԲ-2</t>
  </si>
  <si>
    <t>ԲԲ-10</t>
  </si>
  <si>
    <t>ԲԲ-11</t>
  </si>
  <si>
    <t>ԲԲ-12</t>
  </si>
  <si>
    <t>ԲԲ-13</t>
  </si>
  <si>
    <t>ԲԲ-14</t>
  </si>
  <si>
    <t>ԲԲ-15</t>
  </si>
  <si>
    <t>ԲԲ-16</t>
  </si>
  <si>
    <t>ԲԲ-17</t>
  </si>
  <si>
    <t>ԲԲ-18</t>
  </si>
  <si>
    <t>ԲԲ-19</t>
  </si>
  <si>
    <t>ԲԲ-20</t>
  </si>
  <si>
    <t>ԲԲ-21</t>
  </si>
  <si>
    <t>ԲԲ-22</t>
  </si>
  <si>
    <t>ԲԲ-23</t>
  </si>
  <si>
    <t>ԲԲ-24</t>
  </si>
  <si>
    <t>ԲԲ-25</t>
  </si>
  <si>
    <t>ԲԲ-26</t>
  </si>
  <si>
    <t>ԲԲ-27</t>
  </si>
  <si>
    <t>ԲԲ-28</t>
  </si>
  <si>
    <t>ԲԲ-29</t>
  </si>
  <si>
    <t>ԲԲ-30</t>
  </si>
  <si>
    <t>ԲԲ-31</t>
  </si>
  <si>
    <t>ԲԲ-32</t>
  </si>
  <si>
    <t>ԲԲ-33</t>
  </si>
  <si>
    <t>ԲԲ-34</t>
  </si>
  <si>
    <t>ԲԲ-35</t>
  </si>
  <si>
    <t>ԲԲ-36</t>
  </si>
  <si>
    <t>ԲԲ-37</t>
  </si>
  <si>
    <t>ԲԲ-38</t>
  </si>
  <si>
    <t>ԲԲ-39</t>
  </si>
  <si>
    <t>ԲԲ-40</t>
  </si>
  <si>
    <t>ԲԲ-41</t>
  </si>
  <si>
    <t>ԲԲ-42</t>
  </si>
  <si>
    <t>ԲԲ-43</t>
  </si>
  <si>
    <t>ԲԲ-44</t>
  </si>
  <si>
    <t>ԲԲ-45</t>
  </si>
  <si>
    <t>ԲԲ-46</t>
  </si>
  <si>
    <t>ԲԲ-47</t>
  </si>
  <si>
    <t>ԲԲ-48</t>
  </si>
  <si>
    <t>ԲԲ-49</t>
  </si>
  <si>
    <t>ԲԲ-104</t>
  </si>
  <si>
    <t>ԱԱ-2</t>
  </si>
  <si>
    <t>ԷԲ-2</t>
  </si>
  <si>
    <t xml:space="preserve"> ԲԲ-173</t>
  </si>
  <si>
    <t xml:space="preserve"> ԲԲ-174</t>
  </si>
  <si>
    <t xml:space="preserve"> ԲԲ-175</t>
  </si>
  <si>
    <t xml:space="preserve"> ԲԲ-176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</si>
</sst>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theme="1"/>
      <name val="Arial Armenian"/>
      <family val="2"/>
    </font>
    <font>
      <b/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Arial Armenian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69"/>
  <sheetViews>
    <sheetView tabSelected="1" topLeftCell="A322" zoomScale="85" zoomScaleNormal="85" workbookViewId="0">
      <selection activeCell="D341" sqref="D341:H341"/>
    </sheetView>
  </sheetViews>
  <sheetFormatPr defaultColWidth="9.1796875" defaultRowHeight="14.5" x14ac:dyDescent="0.35"/>
  <cols>
    <col min="1" max="1" width="9.1796875" style="1"/>
    <col min="2" max="2" width="9.1796875" style="8"/>
    <col min="3" max="3" width="9.1796875" style="1"/>
    <col min="4" max="4" width="13" style="1" bestFit="1" customWidth="1"/>
    <col min="5" max="5" width="51.1796875" style="1" bestFit="1" customWidth="1"/>
    <col min="6" max="6" width="11" style="1" bestFit="1" customWidth="1"/>
    <col min="7" max="7" width="55.26953125" style="1" bestFit="1" customWidth="1"/>
    <col min="8" max="8" width="11" style="1" bestFit="1" customWidth="1"/>
    <col min="9" max="16384" width="9.1796875" style="1"/>
  </cols>
  <sheetData>
    <row r="6" spans="1:8" x14ac:dyDescent="0.35">
      <c r="D6" s="36" t="s">
        <v>0</v>
      </c>
      <c r="E6" s="36"/>
      <c r="F6" s="36"/>
      <c r="G6" s="36"/>
      <c r="H6" s="36"/>
    </row>
    <row r="7" spans="1:8" ht="29" x14ac:dyDescent="0.35">
      <c r="D7" s="5" t="s">
        <v>1</v>
      </c>
      <c r="E7" s="5" t="s">
        <v>2</v>
      </c>
      <c r="F7" s="5" t="s">
        <v>3</v>
      </c>
      <c r="G7" s="5" t="s">
        <v>4</v>
      </c>
      <c r="H7" s="5" t="s">
        <v>3</v>
      </c>
    </row>
    <row r="8" spans="1:8" x14ac:dyDescent="0.35">
      <c r="D8" s="10">
        <v>1</v>
      </c>
      <c r="E8" s="10">
        <v>2</v>
      </c>
      <c r="F8" s="10">
        <v>3</v>
      </c>
      <c r="G8" s="10">
        <v>4</v>
      </c>
      <c r="H8" s="10">
        <v>5</v>
      </c>
    </row>
    <row r="9" spans="1:8" x14ac:dyDescent="0.35">
      <c r="D9" s="37" t="s">
        <v>5</v>
      </c>
      <c r="E9" s="37"/>
      <c r="F9" s="37"/>
      <c r="G9" s="37"/>
      <c r="H9" s="37"/>
    </row>
    <row r="10" spans="1:8" ht="29" x14ac:dyDescent="0.35">
      <c r="D10" s="16"/>
      <c r="E10" s="6" t="s">
        <v>6</v>
      </c>
      <c r="F10" s="6">
        <f>SUM(F11)</f>
        <v>7.8600000000000003E-2</v>
      </c>
      <c r="G10" s="2" t="s">
        <v>13</v>
      </c>
      <c r="H10" s="6">
        <f>F10</f>
        <v>7.8600000000000003E-2</v>
      </c>
    </row>
    <row r="11" spans="1:8" ht="15.65" customHeight="1" x14ac:dyDescent="0.35">
      <c r="D11" s="16" t="s">
        <v>66</v>
      </c>
      <c r="E11" s="11" t="s">
        <v>19</v>
      </c>
      <c r="F11" s="27">
        <v>7.8600000000000003E-2</v>
      </c>
      <c r="G11" s="11" t="s">
        <v>257</v>
      </c>
      <c r="H11" s="27">
        <f>F11</f>
        <v>7.8600000000000003E-2</v>
      </c>
    </row>
    <row r="12" spans="1:8" x14ac:dyDescent="0.35">
      <c r="D12" s="16"/>
      <c r="E12" s="6" t="s">
        <v>7</v>
      </c>
      <c r="F12" s="6">
        <f>SUM(F13:F184)</f>
        <v>66.51392399999996</v>
      </c>
      <c r="G12" s="6" t="s">
        <v>7</v>
      </c>
      <c r="H12" s="6">
        <f t="shared" ref="H12:H75" si="0">F12</f>
        <v>66.51392399999996</v>
      </c>
    </row>
    <row r="13" spans="1:8" x14ac:dyDescent="0.35">
      <c r="A13" s="8"/>
      <c r="D13" s="16" t="s">
        <v>365</v>
      </c>
      <c r="E13" s="11" t="s">
        <v>8</v>
      </c>
      <c r="F13" s="27">
        <v>1.9900000000000001E-2</v>
      </c>
      <c r="G13" s="3" t="s">
        <v>18</v>
      </c>
      <c r="H13" s="27">
        <f t="shared" si="0"/>
        <v>1.9900000000000001E-2</v>
      </c>
    </row>
    <row r="14" spans="1:8" x14ac:dyDescent="0.35">
      <c r="A14" s="8"/>
      <c r="D14" s="16" t="s">
        <v>373</v>
      </c>
      <c r="E14" s="11" t="s">
        <v>8</v>
      </c>
      <c r="F14" s="27">
        <v>3.4799999999999998E-2</v>
      </c>
      <c r="G14" s="3" t="s">
        <v>18</v>
      </c>
      <c r="H14" s="27">
        <f t="shared" si="0"/>
        <v>3.4799999999999998E-2</v>
      </c>
    </row>
    <row r="15" spans="1:8" x14ac:dyDescent="0.35">
      <c r="A15" s="8"/>
      <c r="D15" s="16" t="s">
        <v>366</v>
      </c>
      <c r="E15" s="11" t="s">
        <v>8</v>
      </c>
      <c r="F15" s="27">
        <v>2.1100000000000001E-2</v>
      </c>
      <c r="G15" s="3" t="s">
        <v>18</v>
      </c>
      <c r="H15" s="27">
        <f t="shared" si="0"/>
        <v>2.1100000000000001E-2</v>
      </c>
    </row>
    <row r="16" spans="1:8" x14ac:dyDescent="0.35">
      <c r="A16" s="8"/>
      <c r="D16" s="16" t="s">
        <v>367</v>
      </c>
      <c r="E16" s="11" t="s">
        <v>8</v>
      </c>
      <c r="F16" s="27">
        <v>3.61E-2</v>
      </c>
      <c r="G16" s="3" t="s">
        <v>18</v>
      </c>
      <c r="H16" s="27">
        <f t="shared" si="0"/>
        <v>3.61E-2</v>
      </c>
    </row>
    <row r="17" spans="1:17" x14ac:dyDescent="0.35">
      <c r="A17" s="8"/>
      <c r="D17" s="16" t="s">
        <v>372</v>
      </c>
      <c r="E17" s="11" t="s">
        <v>8</v>
      </c>
      <c r="F17" s="27">
        <v>4.99E-2</v>
      </c>
      <c r="G17" s="3" t="s">
        <v>18</v>
      </c>
      <c r="H17" s="27">
        <f t="shared" si="0"/>
        <v>4.99E-2</v>
      </c>
    </row>
    <row r="18" spans="1:17" x14ac:dyDescent="0.35">
      <c r="A18" s="8"/>
      <c r="D18" s="16" t="s">
        <v>368</v>
      </c>
      <c r="E18" s="11" t="s">
        <v>8</v>
      </c>
      <c r="F18" s="27">
        <v>3.9899999999999998E-2</v>
      </c>
      <c r="G18" s="3" t="s">
        <v>18</v>
      </c>
      <c r="H18" s="27">
        <f t="shared" si="0"/>
        <v>3.9899999999999998E-2</v>
      </c>
    </row>
    <row r="19" spans="1:17" x14ac:dyDescent="0.35">
      <c r="A19" s="8"/>
      <c r="D19" s="16" t="s">
        <v>371</v>
      </c>
      <c r="E19" s="11" t="s">
        <v>8</v>
      </c>
      <c r="F19" s="27">
        <v>6.2399999999999997E-2</v>
      </c>
      <c r="G19" s="3" t="s">
        <v>18</v>
      </c>
      <c r="H19" s="27">
        <f t="shared" si="0"/>
        <v>6.2399999999999997E-2</v>
      </c>
    </row>
    <row r="20" spans="1:17" x14ac:dyDescent="0.35">
      <c r="A20" s="8"/>
      <c r="D20" s="16" t="s">
        <v>370</v>
      </c>
      <c r="E20" s="11" t="s">
        <v>8</v>
      </c>
      <c r="F20" s="27">
        <v>6.25E-2</v>
      </c>
      <c r="G20" s="3" t="s">
        <v>18</v>
      </c>
      <c r="H20" s="27">
        <f t="shared" si="0"/>
        <v>6.25E-2</v>
      </c>
    </row>
    <row r="21" spans="1:17" x14ac:dyDescent="0.35">
      <c r="A21" s="8"/>
      <c r="D21" s="16" t="s">
        <v>369</v>
      </c>
      <c r="E21" s="11" t="s">
        <v>114</v>
      </c>
      <c r="F21" s="27">
        <v>3.9800000000000002E-2</v>
      </c>
      <c r="G21" s="11" t="s">
        <v>9</v>
      </c>
      <c r="H21" s="27">
        <f t="shared" si="0"/>
        <v>3.9800000000000002E-2</v>
      </c>
    </row>
    <row r="22" spans="1:17" x14ac:dyDescent="0.35">
      <c r="A22" s="8"/>
      <c r="D22" s="16" t="s">
        <v>374</v>
      </c>
      <c r="E22" s="3" t="s">
        <v>114</v>
      </c>
      <c r="F22" s="27">
        <v>0.39279999999999998</v>
      </c>
      <c r="G22" s="11" t="s">
        <v>9</v>
      </c>
      <c r="H22" s="27">
        <f t="shared" si="0"/>
        <v>0.39279999999999998</v>
      </c>
      <c r="N22" s="9"/>
      <c r="O22" s="9"/>
      <c r="P22" s="9"/>
      <c r="Q22" s="9"/>
    </row>
    <row r="23" spans="1:17" x14ac:dyDescent="0.35">
      <c r="A23" s="8"/>
      <c r="D23" s="16" t="s">
        <v>375</v>
      </c>
      <c r="E23" s="11" t="s">
        <v>8</v>
      </c>
      <c r="F23" s="27">
        <v>0.78949999999999998</v>
      </c>
      <c r="G23" s="11" t="s">
        <v>9</v>
      </c>
      <c r="H23" s="27">
        <f t="shared" si="0"/>
        <v>0.78949999999999998</v>
      </c>
      <c r="N23" s="9"/>
      <c r="O23" s="12"/>
      <c r="P23" s="12"/>
      <c r="Q23" s="9"/>
    </row>
    <row r="24" spans="1:17" x14ac:dyDescent="0.35">
      <c r="A24" s="8"/>
      <c r="D24" s="16" t="s">
        <v>376</v>
      </c>
      <c r="E24" s="35" t="s">
        <v>8</v>
      </c>
      <c r="F24" s="35">
        <v>1.2768999999999999</v>
      </c>
      <c r="G24" s="35" t="s">
        <v>9</v>
      </c>
      <c r="H24" s="35">
        <f t="shared" si="0"/>
        <v>1.2768999999999999</v>
      </c>
      <c r="N24" s="9"/>
      <c r="O24" s="12"/>
      <c r="P24" s="12"/>
      <c r="Q24" s="9"/>
    </row>
    <row r="25" spans="1:17" x14ac:dyDescent="0.35">
      <c r="A25" s="8"/>
      <c r="D25" s="16" t="s">
        <v>377</v>
      </c>
      <c r="E25" s="11" t="s">
        <v>8</v>
      </c>
      <c r="F25" s="27">
        <v>0.31590000000000001</v>
      </c>
      <c r="G25" s="11" t="s">
        <v>9</v>
      </c>
      <c r="H25" s="27">
        <f t="shared" si="0"/>
        <v>0.31590000000000001</v>
      </c>
      <c r="N25" s="9"/>
      <c r="O25" s="12"/>
      <c r="P25" s="12"/>
      <c r="Q25" s="9"/>
    </row>
    <row r="26" spans="1:17" x14ac:dyDescent="0.35">
      <c r="A26" s="8"/>
      <c r="D26" s="16" t="s">
        <v>378</v>
      </c>
      <c r="E26" s="11" t="s">
        <v>8</v>
      </c>
      <c r="F26" s="27">
        <v>0.30159999999999998</v>
      </c>
      <c r="G26" s="11" t="s">
        <v>9</v>
      </c>
      <c r="H26" s="27">
        <f t="shared" si="0"/>
        <v>0.30159999999999998</v>
      </c>
      <c r="N26" s="9"/>
      <c r="O26" s="12"/>
      <c r="P26" s="12"/>
      <c r="Q26" s="9"/>
    </row>
    <row r="27" spans="1:17" x14ac:dyDescent="0.35">
      <c r="A27" s="8"/>
      <c r="D27" s="16" t="s">
        <v>379</v>
      </c>
      <c r="E27" s="11" t="s">
        <v>8</v>
      </c>
      <c r="F27" s="27">
        <v>0.35870000000000002</v>
      </c>
      <c r="G27" s="11" t="s">
        <v>9</v>
      </c>
      <c r="H27" s="27">
        <f t="shared" si="0"/>
        <v>0.35870000000000002</v>
      </c>
      <c r="N27" s="9"/>
      <c r="O27" s="12"/>
      <c r="P27" s="12"/>
      <c r="Q27" s="9"/>
    </row>
    <row r="28" spans="1:17" x14ac:dyDescent="0.35">
      <c r="A28" s="8"/>
      <c r="D28" s="16" t="s">
        <v>380</v>
      </c>
      <c r="E28" s="11" t="s">
        <v>8</v>
      </c>
      <c r="F28" s="27">
        <v>0.78349999999999997</v>
      </c>
      <c r="G28" s="11" t="s">
        <v>9</v>
      </c>
      <c r="H28" s="27">
        <f t="shared" si="0"/>
        <v>0.78349999999999997</v>
      </c>
      <c r="N28" s="9"/>
      <c r="O28" s="12"/>
      <c r="P28" s="12"/>
      <c r="Q28" s="9"/>
    </row>
    <row r="29" spans="1:17" x14ac:dyDescent="0.35">
      <c r="A29" s="8"/>
      <c r="D29" s="16" t="s">
        <v>381</v>
      </c>
      <c r="E29" s="11" t="s">
        <v>8</v>
      </c>
      <c r="F29" s="27">
        <v>1.5219</v>
      </c>
      <c r="G29" s="11" t="s">
        <v>9</v>
      </c>
      <c r="H29" s="27">
        <f t="shared" si="0"/>
        <v>1.5219</v>
      </c>
      <c r="N29" s="9"/>
      <c r="O29" s="12"/>
      <c r="P29" s="12"/>
      <c r="Q29" s="9"/>
    </row>
    <row r="30" spans="1:17" x14ac:dyDescent="0.35">
      <c r="A30" s="8"/>
      <c r="D30" s="16" t="s">
        <v>382</v>
      </c>
      <c r="E30" s="11" t="s">
        <v>8</v>
      </c>
      <c r="F30" s="27">
        <v>8.0199999999999994E-2</v>
      </c>
      <c r="G30" s="11" t="s">
        <v>9</v>
      </c>
      <c r="H30" s="27">
        <f t="shared" si="0"/>
        <v>8.0199999999999994E-2</v>
      </c>
      <c r="N30" s="9"/>
      <c r="O30" s="12"/>
      <c r="P30" s="12"/>
      <c r="Q30" s="9"/>
    </row>
    <row r="31" spans="1:17" x14ac:dyDescent="0.35">
      <c r="A31" s="8"/>
      <c r="D31" s="16" t="s">
        <v>383</v>
      </c>
      <c r="E31" s="11" t="s">
        <v>8</v>
      </c>
      <c r="F31" s="27">
        <v>4.99E-2</v>
      </c>
      <c r="G31" s="11" t="s">
        <v>9</v>
      </c>
      <c r="H31" s="27">
        <f t="shared" si="0"/>
        <v>4.99E-2</v>
      </c>
      <c r="N31" s="9"/>
      <c r="O31" s="12"/>
      <c r="P31" s="12"/>
      <c r="Q31" s="9"/>
    </row>
    <row r="32" spans="1:17" x14ac:dyDescent="0.35">
      <c r="A32" s="8"/>
      <c r="D32" s="16" t="s">
        <v>384</v>
      </c>
      <c r="E32" s="11" t="s">
        <v>8</v>
      </c>
      <c r="F32" s="27">
        <v>3.7900000000000003E-2</v>
      </c>
      <c r="G32" s="11" t="s">
        <v>9</v>
      </c>
      <c r="H32" s="27">
        <f t="shared" si="0"/>
        <v>3.7900000000000003E-2</v>
      </c>
      <c r="N32" s="9"/>
      <c r="O32" s="12"/>
      <c r="P32" s="12"/>
      <c r="Q32" s="9"/>
    </row>
    <row r="33" spans="1:17" x14ac:dyDescent="0.35">
      <c r="A33" s="8"/>
      <c r="D33" s="16" t="s">
        <v>385</v>
      </c>
      <c r="E33" s="11" t="s">
        <v>8</v>
      </c>
      <c r="F33" s="27">
        <v>0.44030000000000002</v>
      </c>
      <c r="G33" s="11" t="s">
        <v>9</v>
      </c>
      <c r="H33" s="27">
        <f t="shared" si="0"/>
        <v>0.44030000000000002</v>
      </c>
      <c r="N33" s="9"/>
      <c r="O33" s="12"/>
      <c r="P33" s="12"/>
      <c r="Q33" s="9"/>
    </row>
    <row r="34" spans="1:17" x14ac:dyDescent="0.35">
      <c r="A34" s="8"/>
      <c r="D34" s="16" t="s">
        <v>386</v>
      </c>
      <c r="E34" s="11" t="s">
        <v>8</v>
      </c>
      <c r="F34" s="27">
        <v>2.7099999999999999E-2</v>
      </c>
      <c r="G34" s="11" t="s">
        <v>9</v>
      </c>
      <c r="H34" s="27">
        <f t="shared" si="0"/>
        <v>2.7099999999999999E-2</v>
      </c>
      <c r="N34" s="9"/>
      <c r="O34" s="12"/>
      <c r="P34" s="12"/>
      <c r="Q34" s="9"/>
    </row>
    <row r="35" spans="1:17" x14ac:dyDescent="0.35">
      <c r="A35" s="8"/>
      <c r="D35" s="16" t="s">
        <v>387</v>
      </c>
      <c r="E35" s="11" t="s">
        <v>8</v>
      </c>
      <c r="F35" s="27">
        <v>4.9399999999999999E-2</v>
      </c>
      <c r="G35" s="11" t="s">
        <v>9</v>
      </c>
      <c r="H35" s="27">
        <f t="shared" si="0"/>
        <v>4.9399999999999999E-2</v>
      </c>
      <c r="N35" s="9"/>
      <c r="O35" s="12"/>
      <c r="P35" s="12"/>
      <c r="Q35" s="9"/>
    </row>
    <row r="36" spans="1:17" x14ac:dyDescent="0.35">
      <c r="A36" s="8"/>
      <c r="D36" s="16" t="s">
        <v>388</v>
      </c>
      <c r="E36" s="11" t="s">
        <v>8</v>
      </c>
      <c r="F36" s="27">
        <v>0.31830000000000003</v>
      </c>
      <c r="G36" s="11" t="s">
        <v>9</v>
      </c>
      <c r="H36" s="27">
        <f t="shared" si="0"/>
        <v>0.31830000000000003</v>
      </c>
      <c r="N36" s="9"/>
      <c r="O36" s="12"/>
      <c r="P36" s="12"/>
      <c r="Q36" s="9"/>
    </row>
    <row r="37" spans="1:17" x14ac:dyDescent="0.35">
      <c r="A37" s="8"/>
      <c r="D37" s="16" t="s">
        <v>389</v>
      </c>
      <c r="E37" s="11" t="s">
        <v>8</v>
      </c>
      <c r="F37" s="27">
        <v>0.14449999999999999</v>
      </c>
      <c r="G37" s="11" t="s">
        <v>9</v>
      </c>
      <c r="H37" s="27">
        <f t="shared" si="0"/>
        <v>0.14449999999999999</v>
      </c>
      <c r="N37" s="9"/>
      <c r="O37" s="12"/>
      <c r="P37" s="12"/>
      <c r="Q37" s="9"/>
    </row>
    <row r="38" spans="1:17" x14ac:dyDescent="0.35">
      <c r="A38" s="8"/>
      <c r="D38" s="16" t="s">
        <v>390</v>
      </c>
      <c r="E38" s="11" t="s">
        <v>8</v>
      </c>
      <c r="F38" s="27">
        <v>3.5499999999999997E-2</v>
      </c>
      <c r="G38" s="11" t="s">
        <v>9</v>
      </c>
      <c r="H38" s="27">
        <f t="shared" si="0"/>
        <v>3.5499999999999997E-2</v>
      </c>
      <c r="N38" s="9"/>
      <c r="O38" s="12"/>
      <c r="P38" s="12"/>
      <c r="Q38" s="9"/>
    </row>
    <row r="39" spans="1:17" x14ac:dyDescent="0.35">
      <c r="A39" s="8"/>
      <c r="D39" s="16" t="s">
        <v>391</v>
      </c>
      <c r="E39" s="11" t="s">
        <v>8</v>
      </c>
      <c r="F39" s="27">
        <v>3.4299999999999997E-2</v>
      </c>
      <c r="G39" s="11" t="s">
        <v>9</v>
      </c>
      <c r="H39" s="27">
        <f t="shared" si="0"/>
        <v>3.4299999999999997E-2</v>
      </c>
      <c r="N39" s="9"/>
      <c r="O39" s="12"/>
      <c r="P39" s="12"/>
      <c r="Q39" s="9"/>
    </row>
    <row r="40" spans="1:17" x14ac:dyDescent="0.35">
      <c r="A40" s="8"/>
      <c r="D40" s="16" t="s">
        <v>392</v>
      </c>
      <c r="E40" s="11" t="s">
        <v>8</v>
      </c>
      <c r="F40" s="27">
        <v>0.51629999999999998</v>
      </c>
      <c r="G40" s="11" t="s">
        <v>9</v>
      </c>
      <c r="H40" s="27">
        <f t="shared" si="0"/>
        <v>0.51629999999999998</v>
      </c>
      <c r="N40" s="9"/>
      <c r="O40" s="12"/>
      <c r="P40" s="12"/>
      <c r="Q40" s="9"/>
    </row>
    <row r="41" spans="1:17" x14ac:dyDescent="0.35">
      <c r="A41" s="8"/>
      <c r="D41" s="16" t="s">
        <v>393</v>
      </c>
      <c r="E41" s="11" t="s">
        <v>8</v>
      </c>
      <c r="F41" s="27">
        <v>8.0999999999999996E-3</v>
      </c>
      <c r="G41" s="11" t="s">
        <v>9</v>
      </c>
      <c r="H41" s="27">
        <f t="shared" si="0"/>
        <v>8.0999999999999996E-3</v>
      </c>
      <c r="N41" s="9"/>
      <c r="O41" s="12"/>
      <c r="P41" s="12"/>
      <c r="Q41" s="9"/>
    </row>
    <row r="42" spans="1:17" x14ac:dyDescent="0.35">
      <c r="A42" s="8"/>
      <c r="D42" s="16" t="s">
        <v>394</v>
      </c>
      <c r="E42" s="11" t="s">
        <v>18</v>
      </c>
      <c r="F42" s="27">
        <v>1.41E-2</v>
      </c>
      <c r="G42" s="11" t="s">
        <v>8</v>
      </c>
      <c r="H42" s="27">
        <f t="shared" si="0"/>
        <v>1.41E-2</v>
      </c>
      <c r="N42" s="9"/>
      <c r="O42" s="12"/>
      <c r="P42" s="12"/>
      <c r="Q42" s="9"/>
    </row>
    <row r="43" spans="1:17" x14ac:dyDescent="0.35">
      <c r="A43" s="8"/>
      <c r="D43" s="16" t="s">
        <v>395</v>
      </c>
      <c r="E43" s="11" t="s">
        <v>18</v>
      </c>
      <c r="F43" s="27">
        <v>2.9000000000000001E-2</v>
      </c>
      <c r="G43" s="11" t="s">
        <v>8</v>
      </c>
      <c r="H43" s="27">
        <f t="shared" si="0"/>
        <v>2.9000000000000001E-2</v>
      </c>
      <c r="N43" s="9"/>
      <c r="O43" s="12"/>
      <c r="P43" s="12"/>
      <c r="Q43" s="9"/>
    </row>
    <row r="44" spans="1:17" x14ac:dyDescent="0.35">
      <c r="A44" s="8"/>
      <c r="D44" s="16" t="s">
        <v>396</v>
      </c>
      <c r="E44" s="3" t="s">
        <v>18</v>
      </c>
      <c r="F44" s="27">
        <v>0.52010000000000001</v>
      </c>
      <c r="G44" s="11" t="s">
        <v>9</v>
      </c>
      <c r="H44" s="27">
        <f t="shared" si="0"/>
        <v>0.52010000000000001</v>
      </c>
      <c r="N44" s="9"/>
      <c r="O44" s="9"/>
      <c r="P44" s="9"/>
      <c r="Q44" s="9"/>
    </row>
    <row r="45" spans="1:17" x14ac:dyDescent="0.35">
      <c r="A45" s="8"/>
      <c r="D45" s="16" t="s">
        <v>397</v>
      </c>
      <c r="E45" s="3" t="s">
        <v>18</v>
      </c>
      <c r="F45" s="27">
        <v>9.4600000000000004E-2</v>
      </c>
      <c r="G45" s="11" t="s">
        <v>9</v>
      </c>
      <c r="H45" s="27">
        <f t="shared" si="0"/>
        <v>9.4600000000000004E-2</v>
      </c>
      <c r="N45" s="9"/>
      <c r="O45" s="12"/>
      <c r="P45" s="12"/>
      <c r="Q45" s="9"/>
    </row>
    <row r="46" spans="1:17" x14ac:dyDescent="0.35">
      <c r="A46" s="8"/>
      <c r="D46" s="16" t="s">
        <v>398</v>
      </c>
      <c r="E46" s="3" t="s">
        <v>18</v>
      </c>
      <c r="F46" s="27">
        <v>3.5999999999999999E-3</v>
      </c>
      <c r="G46" s="11" t="s">
        <v>9</v>
      </c>
      <c r="H46" s="27">
        <f t="shared" si="0"/>
        <v>3.5999999999999999E-3</v>
      </c>
      <c r="N46" s="9"/>
      <c r="O46" s="12"/>
      <c r="P46" s="12"/>
      <c r="Q46" s="9"/>
    </row>
    <row r="47" spans="1:17" x14ac:dyDescent="0.35">
      <c r="A47" s="8"/>
      <c r="D47" s="16" t="s">
        <v>399</v>
      </c>
      <c r="E47" s="3" t="s">
        <v>18</v>
      </c>
      <c r="F47" s="27">
        <v>1.7899999999999999E-2</v>
      </c>
      <c r="G47" s="11" t="s">
        <v>9</v>
      </c>
      <c r="H47" s="27">
        <f t="shared" si="0"/>
        <v>1.7899999999999999E-2</v>
      </c>
      <c r="N47" s="9"/>
      <c r="O47" s="12"/>
      <c r="P47" s="12"/>
      <c r="Q47" s="9"/>
    </row>
    <row r="48" spans="1:17" x14ac:dyDescent="0.35">
      <c r="A48" s="8"/>
      <c r="D48" s="16" t="s">
        <v>400</v>
      </c>
      <c r="E48" s="3" t="s">
        <v>18</v>
      </c>
      <c r="F48" s="27">
        <v>0.12</v>
      </c>
      <c r="G48" s="11" t="s">
        <v>9</v>
      </c>
      <c r="H48" s="27">
        <f t="shared" si="0"/>
        <v>0.12</v>
      </c>
      <c r="N48" s="9"/>
      <c r="O48" s="12"/>
      <c r="P48" s="12"/>
      <c r="Q48" s="9"/>
    </row>
    <row r="49" spans="1:17" x14ac:dyDescent="0.35">
      <c r="A49" s="8"/>
      <c r="D49" s="16" t="s">
        <v>401</v>
      </c>
      <c r="E49" s="11" t="s">
        <v>18</v>
      </c>
      <c r="F49" s="27">
        <v>3.9800000000000002E-2</v>
      </c>
      <c r="G49" s="11" t="s">
        <v>9</v>
      </c>
      <c r="H49" s="27">
        <f t="shared" si="0"/>
        <v>3.9800000000000002E-2</v>
      </c>
      <c r="N49" s="9"/>
      <c r="O49" s="12"/>
      <c r="P49" s="12"/>
      <c r="Q49" s="9"/>
    </row>
    <row r="50" spans="1:17" x14ac:dyDescent="0.35">
      <c r="A50" s="8"/>
      <c r="D50" s="16" t="s">
        <v>402</v>
      </c>
      <c r="E50" s="11" t="s">
        <v>18</v>
      </c>
      <c r="F50" s="27">
        <v>3.9699999999999999E-2</v>
      </c>
      <c r="G50" s="11" t="s">
        <v>9</v>
      </c>
      <c r="H50" s="27">
        <f t="shared" si="0"/>
        <v>3.9699999999999999E-2</v>
      </c>
      <c r="N50" s="9"/>
      <c r="O50" s="12"/>
      <c r="P50" s="12"/>
      <c r="Q50" s="9"/>
    </row>
    <row r="51" spans="1:17" x14ac:dyDescent="0.35">
      <c r="A51" s="8"/>
      <c r="D51" s="16" t="s">
        <v>403</v>
      </c>
      <c r="E51" s="11" t="s">
        <v>18</v>
      </c>
      <c r="F51" s="27">
        <v>3.9899999999999998E-2</v>
      </c>
      <c r="G51" s="11" t="s">
        <v>9</v>
      </c>
      <c r="H51" s="27">
        <f t="shared" si="0"/>
        <v>3.9899999999999998E-2</v>
      </c>
      <c r="N51" s="9"/>
      <c r="O51" s="12"/>
      <c r="P51" s="12"/>
      <c r="Q51" s="9"/>
    </row>
    <row r="52" spans="1:17" x14ac:dyDescent="0.35">
      <c r="A52" s="8"/>
      <c r="D52" s="16" t="s">
        <v>404</v>
      </c>
      <c r="E52" s="11" t="s">
        <v>18</v>
      </c>
      <c r="F52" s="27">
        <v>1.55E-2</v>
      </c>
      <c r="G52" s="11" t="s">
        <v>9</v>
      </c>
      <c r="H52" s="27">
        <f t="shared" si="0"/>
        <v>1.55E-2</v>
      </c>
      <c r="N52" s="9"/>
      <c r="O52" s="12"/>
      <c r="P52" s="12"/>
      <c r="Q52" s="9"/>
    </row>
    <row r="53" spans="1:17" x14ac:dyDescent="0.35">
      <c r="A53" s="8"/>
      <c r="D53" s="16" t="s">
        <v>405</v>
      </c>
      <c r="E53" s="11" t="s">
        <v>18</v>
      </c>
      <c r="F53" s="27">
        <v>1.83E-2</v>
      </c>
      <c r="G53" s="11" t="s">
        <v>9</v>
      </c>
      <c r="H53" s="27">
        <f t="shared" si="0"/>
        <v>1.83E-2</v>
      </c>
      <c r="N53" s="9"/>
      <c r="O53" s="12"/>
      <c r="P53" s="12"/>
      <c r="Q53" s="9"/>
    </row>
    <row r="54" spans="1:17" x14ac:dyDescent="0.35">
      <c r="A54" s="8"/>
      <c r="D54" s="16" t="s">
        <v>406</v>
      </c>
      <c r="E54" s="11" t="s">
        <v>18</v>
      </c>
      <c r="F54" s="27">
        <v>1.9699999999999999E-2</v>
      </c>
      <c r="G54" s="11" t="s">
        <v>9</v>
      </c>
      <c r="H54" s="27">
        <f t="shared" si="0"/>
        <v>1.9699999999999999E-2</v>
      </c>
      <c r="N54" s="9"/>
      <c r="O54" s="12"/>
      <c r="P54" s="12"/>
      <c r="Q54" s="9"/>
    </row>
    <row r="55" spans="1:17" x14ac:dyDescent="0.35">
      <c r="A55" s="8"/>
      <c r="D55" s="16" t="s">
        <v>407</v>
      </c>
      <c r="E55" s="11" t="s">
        <v>18</v>
      </c>
      <c r="F55" s="27">
        <v>1.54E-2</v>
      </c>
      <c r="G55" s="11" t="s">
        <v>9</v>
      </c>
      <c r="H55" s="27">
        <f t="shared" si="0"/>
        <v>1.54E-2</v>
      </c>
      <c r="N55" s="9"/>
      <c r="O55" s="12"/>
      <c r="P55" s="12"/>
      <c r="Q55" s="9"/>
    </row>
    <row r="56" spans="1:17" x14ac:dyDescent="0.35">
      <c r="A56" s="8"/>
      <c r="D56" s="16" t="s">
        <v>408</v>
      </c>
      <c r="E56" s="11" t="s">
        <v>18</v>
      </c>
      <c r="F56" s="27">
        <v>8.8200000000000001E-2</v>
      </c>
      <c r="G56" s="11" t="s">
        <v>9</v>
      </c>
      <c r="H56" s="27">
        <f t="shared" si="0"/>
        <v>8.8200000000000001E-2</v>
      </c>
      <c r="N56" s="9"/>
      <c r="O56" s="12"/>
      <c r="P56" s="12"/>
      <c r="Q56" s="9"/>
    </row>
    <row r="57" spans="1:17" x14ac:dyDescent="0.35">
      <c r="A57" s="8"/>
      <c r="D57" s="16" t="s">
        <v>409</v>
      </c>
      <c r="E57" s="11" t="s">
        <v>18</v>
      </c>
      <c r="F57" s="27">
        <v>0.59130000000000005</v>
      </c>
      <c r="G57" s="11" t="s">
        <v>9</v>
      </c>
      <c r="H57" s="27">
        <f t="shared" si="0"/>
        <v>0.59130000000000005</v>
      </c>
      <c r="N57" s="9"/>
      <c r="O57" s="12"/>
      <c r="P57" s="12"/>
      <c r="Q57" s="9"/>
    </row>
    <row r="58" spans="1:17" ht="15" customHeight="1" x14ac:dyDescent="0.35">
      <c r="A58" s="8"/>
      <c r="D58" s="16" t="s">
        <v>410</v>
      </c>
      <c r="E58" s="11" t="s">
        <v>18</v>
      </c>
      <c r="F58" s="27">
        <v>0.113</v>
      </c>
      <c r="G58" s="11" t="s">
        <v>9</v>
      </c>
      <c r="H58" s="27">
        <f t="shared" si="0"/>
        <v>0.113</v>
      </c>
      <c r="N58" s="9"/>
      <c r="O58" s="12"/>
      <c r="P58" s="12"/>
      <c r="Q58" s="9"/>
    </row>
    <row r="59" spans="1:17" ht="15" customHeight="1" x14ac:dyDescent="0.35">
      <c r="A59" s="8"/>
      <c r="D59" s="16" t="s">
        <v>411</v>
      </c>
      <c r="E59" s="11" t="s">
        <v>18</v>
      </c>
      <c r="F59" s="27">
        <v>0.214</v>
      </c>
      <c r="G59" s="11" t="s">
        <v>9</v>
      </c>
      <c r="H59" s="27">
        <f t="shared" si="0"/>
        <v>0.214</v>
      </c>
      <c r="N59" s="9"/>
      <c r="O59" s="12"/>
      <c r="P59" s="12"/>
      <c r="Q59" s="9"/>
    </row>
    <row r="60" spans="1:17" ht="15" customHeight="1" x14ac:dyDescent="0.35">
      <c r="A60" s="8"/>
      <c r="D60" s="16" t="s">
        <v>412</v>
      </c>
      <c r="E60" s="11" t="s">
        <v>18</v>
      </c>
      <c r="F60" s="27">
        <v>2.87E-2</v>
      </c>
      <c r="G60" s="11" t="s">
        <v>9</v>
      </c>
      <c r="H60" s="27">
        <f t="shared" si="0"/>
        <v>2.87E-2</v>
      </c>
      <c r="N60" s="9"/>
      <c r="O60" s="12"/>
      <c r="P60" s="12"/>
      <c r="Q60" s="9"/>
    </row>
    <row r="61" spans="1:17" ht="15" customHeight="1" x14ac:dyDescent="0.35">
      <c r="A61" s="8"/>
      <c r="D61" s="16" t="s">
        <v>413</v>
      </c>
      <c r="E61" s="11" t="s">
        <v>18</v>
      </c>
      <c r="F61" s="27">
        <v>2.4299999999999999E-2</v>
      </c>
      <c r="G61" s="11" t="s">
        <v>9</v>
      </c>
      <c r="H61" s="27">
        <f t="shared" si="0"/>
        <v>2.4299999999999999E-2</v>
      </c>
      <c r="N61" s="9"/>
      <c r="O61" s="12"/>
      <c r="P61" s="12"/>
      <c r="Q61" s="9"/>
    </row>
    <row r="62" spans="1:17" ht="15" customHeight="1" x14ac:dyDescent="0.35">
      <c r="A62" s="8"/>
      <c r="D62" s="16" t="s">
        <v>74</v>
      </c>
      <c r="E62" s="11" t="s">
        <v>18</v>
      </c>
      <c r="F62" s="27">
        <v>7.8799999999999995E-2</v>
      </c>
      <c r="G62" s="11" t="s">
        <v>9</v>
      </c>
      <c r="H62" s="27">
        <f t="shared" si="0"/>
        <v>7.8799999999999995E-2</v>
      </c>
      <c r="N62" s="9"/>
      <c r="O62" s="12"/>
      <c r="P62" s="12"/>
      <c r="Q62" s="9"/>
    </row>
    <row r="63" spans="1:17" ht="15" customHeight="1" x14ac:dyDescent="0.35">
      <c r="A63" s="8"/>
      <c r="D63" s="16" t="s">
        <v>75</v>
      </c>
      <c r="E63" s="11" t="s">
        <v>18</v>
      </c>
      <c r="F63" s="27">
        <v>4.7600000000000003E-2</v>
      </c>
      <c r="G63" s="11" t="s">
        <v>9</v>
      </c>
      <c r="H63" s="27">
        <f t="shared" si="0"/>
        <v>4.7600000000000003E-2</v>
      </c>
      <c r="N63" s="9"/>
      <c r="O63" s="12"/>
      <c r="P63" s="12"/>
      <c r="Q63" s="9"/>
    </row>
    <row r="64" spans="1:17" ht="15" customHeight="1" x14ac:dyDescent="0.35">
      <c r="A64" s="8"/>
      <c r="D64" s="16" t="s">
        <v>76</v>
      </c>
      <c r="E64" s="11" t="s">
        <v>18</v>
      </c>
      <c r="F64" s="27">
        <v>0.11840000000000001</v>
      </c>
      <c r="G64" s="11" t="s">
        <v>9</v>
      </c>
      <c r="H64" s="27">
        <f t="shared" si="0"/>
        <v>0.11840000000000001</v>
      </c>
      <c r="N64" s="9"/>
      <c r="O64" s="12"/>
      <c r="P64" s="12"/>
      <c r="Q64" s="9"/>
    </row>
    <row r="65" spans="1:17" ht="15" customHeight="1" x14ac:dyDescent="0.35">
      <c r="A65" s="8"/>
      <c r="D65" s="16" t="s">
        <v>77</v>
      </c>
      <c r="E65" s="11" t="s">
        <v>18</v>
      </c>
      <c r="F65" s="27">
        <v>0.125</v>
      </c>
      <c r="G65" s="11" t="s">
        <v>9</v>
      </c>
      <c r="H65" s="27">
        <f t="shared" si="0"/>
        <v>0.125</v>
      </c>
      <c r="N65" s="9"/>
      <c r="O65" s="12"/>
      <c r="P65" s="12"/>
      <c r="Q65" s="9"/>
    </row>
    <row r="66" spans="1:17" ht="15" customHeight="1" x14ac:dyDescent="0.35">
      <c r="A66" s="8"/>
      <c r="D66" s="16" t="s">
        <v>78</v>
      </c>
      <c r="E66" s="11" t="s">
        <v>18</v>
      </c>
      <c r="F66" s="27">
        <v>0.1522</v>
      </c>
      <c r="G66" s="11" t="s">
        <v>9</v>
      </c>
      <c r="H66" s="27">
        <f t="shared" si="0"/>
        <v>0.1522</v>
      </c>
      <c r="N66" s="9"/>
      <c r="O66" s="12"/>
      <c r="P66" s="12"/>
      <c r="Q66" s="9"/>
    </row>
    <row r="67" spans="1:17" ht="15" customHeight="1" x14ac:dyDescent="0.35">
      <c r="A67" s="8"/>
      <c r="D67" s="16" t="s">
        <v>79</v>
      </c>
      <c r="E67" s="11" t="s">
        <v>18</v>
      </c>
      <c r="F67" s="27">
        <v>0.22570000000000001</v>
      </c>
      <c r="G67" s="11" t="s">
        <v>9</v>
      </c>
      <c r="H67" s="27">
        <f t="shared" si="0"/>
        <v>0.22570000000000001</v>
      </c>
      <c r="N67" s="9"/>
      <c r="O67" s="12"/>
      <c r="P67" s="12"/>
      <c r="Q67" s="9"/>
    </row>
    <row r="68" spans="1:17" ht="15" customHeight="1" x14ac:dyDescent="0.35">
      <c r="A68" s="8"/>
      <c r="D68" s="16" t="s">
        <v>80</v>
      </c>
      <c r="E68" s="11" t="s">
        <v>18</v>
      </c>
      <c r="F68" s="27">
        <v>9.9400000000000002E-2</v>
      </c>
      <c r="G68" s="11" t="s">
        <v>9</v>
      </c>
      <c r="H68" s="27">
        <f t="shared" si="0"/>
        <v>9.9400000000000002E-2</v>
      </c>
      <c r="N68" s="9"/>
      <c r="O68" s="12"/>
      <c r="P68" s="12"/>
      <c r="Q68" s="9"/>
    </row>
    <row r="69" spans="1:17" ht="15" customHeight="1" x14ac:dyDescent="0.35">
      <c r="A69" s="8"/>
      <c r="D69" s="16" t="s">
        <v>81</v>
      </c>
      <c r="E69" s="11" t="s">
        <v>18</v>
      </c>
      <c r="F69" s="27">
        <v>0.16</v>
      </c>
      <c r="G69" s="11" t="s">
        <v>9</v>
      </c>
      <c r="H69" s="27">
        <f t="shared" si="0"/>
        <v>0.16</v>
      </c>
      <c r="N69" s="9"/>
      <c r="O69" s="12"/>
      <c r="P69" s="12"/>
      <c r="Q69" s="9"/>
    </row>
    <row r="70" spans="1:17" ht="15" customHeight="1" x14ac:dyDescent="0.35">
      <c r="A70" s="8"/>
      <c r="D70" s="16" t="s">
        <v>82</v>
      </c>
      <c r="E70" s="11" t="s">
        <v>18</v>
      </c>
      <c r="F70" s="27">
        <v>0.1196</v>
      </c>
      <c r="G70" s="11" t="s">
        <v>9</v>
      </c>
      <c r="H70" s="27">
        <f t="shared" si="0"/>
        <v>0.1196</v>
      </c>
      <c r="N70" s="9"/>
      <c r="O70" s="12"/>
      <c r="P70" s="12"/>
      <c r="Q70" s="9"/>
    </row>
    <row r="71" spans="1:17" ht="15" customHeight="1" x14ac:dyDescent="0.35">
      <c r="A71" s="8"/>
      <c r="D71" s="16" t="s">
        <v>83</v>
      </c>
      <c r="E71" s="11" t="s">
        <v>18</v>
      </c>
      <c r="F71" s="27">
        <v>0.19339999999999999</v>
      </c>
      <c r="G71" s="11" t="s">
        <v>9</v>
      </c>
      <c r="H71" s="27">
        <f t="shared" si="0"/>
        <v>0.19339999999999999</v>
      </c>
      <c r="N71" s="9"/>
      <c r="O71" s="12"/>
      <c r="P71" s="12"/>
      <c r="Q71" s="9"/>
    </row>
    <row r="72" spans="1:17" ht="15" customHeight="1" x14ac:dyDescent="0.35">
      <c r="A72" s="8"/>
      <c r="D72" s="16" t="s">
        <v>84</v>
      </c>
      <c r="E72" s="11" t="s">
        <v>18</v>
      </c>
      <c r="F72" s="27">
        <v>0.20369999999999999</v>
      </c>
      <c r="G72" s="11" t="s">
        <v>9</v>
      </c>
      <c r="H72" s="27">
        <f t="shared" si="0"/>
        <v>0.20369999999999999</v>
      </c>
      <c r="N72" s="9"/>
      <c r="O72" s="12"/>
      <c r="P72" s="12"/>
      <c r="Q72" s="9"/>
    </row>
    <row r="73" spans="1:17" ht="15" customHeight="1" x14ac:dyDescent="0.35">
      <c r="A73" s="8"/>
      <c r="D73" s="16" t="s">
        <v>85</v>
      </c>
      <c r="E73" s="11" t="s">
        <v>18</v>
      </c>
      <c r="F73" s="27">
        <v>0.2661</v>
      </c>
      <c r="G73" s="11" t="s">
        <v>9</v>
      </c>
      <c r="H73" s="27">
        <f t="shared" si="0"/>
        <v>0.2661</v>
      </c>
      <c r="N73" s="9"/>
      <c r="O73" s="12"/>
      <c r="P73" s="12"/>
      <c r="Q73" s="9"/>
    </row>
    <row r="74" spans="1:17" ht="15" customHeight="1" x14ac:dyDescent="0.35">
      <c r="A74" s="8"/>
      <c r="D74" s="16" t="s">
        <v>86</v>
      </c>
      <c r="E74" s="11" t="s">
        <v>18</v>
      </c>
      <c r="F74" s="27">
        <v>0.30099999999999999</v>
      </c>
      <c r="G74" s="11" t="s">
        <v>9</v>
      </c>
      <c r="H74" s="27">
        <f t="shared" si="0"/>
        <v>0.30099999999999999</v>
      </c>
      <c r="N74" s="9"/>
      <c r="O74" s="12"/>
      <c r="P74" s="12"/>
      <c r="Q74" s="9"/>
    </row>
    <row r="75" spans="1:17" ht="15" customHeight="1" x14ac:dyDescent="0.35">
      <c r="A75" s="8"/>
      <c r="D75" s="16" t="s">
        <v>87</v>
      </c>
      <c r="E75" s="11" t="s">
        <v>18</v>
      </c>
      <c r="F75" s="27">
        <v>0.67030000000000001</v>
      </c>
      <c r="G75" s="11" t="s">
        <v>9</v>
      </c>
      <c r="H75" s="27">
        <f t="shared" si="0"/>
        <v>0.67030000000000001</v>
      </c>
      <c r="N75" s="9"/>
      <c r="O75" s="12"/>
      <c r="P75" s="12"/>
      <c r="Q75" s="9"/>
    </row>
    <row r="76" spans="1:17" ht="15" customHeight="1" x14ac:dyDescent="0.35">
      <c r="A76" s="8"/>
      <c r="D76" s="16" t="s">
        <v>88</v>
      </c>
      <c r="E76" s="11" t="s">
        <v>18</v>
      </c>
      <c r="F76" s="27">
        <v>5.7099999999999998E-2</v>
      </c>
      <c r="G76" s="11" t="s">
        <v>9</v>
      </c>
      <c r="H76" s="27">
        <f t="shared" ref="H76:H139" si="1">F76</f>
        <v>5.7099999999999998E-2</v>
      </c>
      <c r="N76" s="9"/>
      <c r="O76" s="12"/>
      <c r="P76" s="12"/>
      <c r="Q76" s="9"/>
    </row>
    <row r="77" spans="1:17" x14ac:dyDescent="0.35">
      <c r="A77" s="8"/>
      <c r="D77" s="16" t="s">
        <v>89</v>
      </c>
      <c r="E77" s="11" t="s">
        <v>18</v>
      </c>
      <c r="F77" s="27">
        <v>0.17050000000000001</v>
      </c>
      <c r="G77" s="11" t="s">
        <v>9</v>
      </c>
      <c r="H77" s="27">
        <f t="shared" si="1"/>
        <v>0.17050000000000001</v>
      </c>
      <c r="N77" s="9"/>
      <c r="O77" s="12"/>
      <c r="P77" s="12"/>
      <c r="Q77" s="9"/>
    </row>
    <row r="78" spans="1:17" x14ac:dyDescent="0.35">
      <c r="A78" s="8"/>
      <c r="D78" s="16" t="s">
        <v>90</v>
      </c>
      <c r="E78" s="11" t="s">
        <v>18</v>
      </c>
      <c r="F78" s="27">
        <v>3.5999999999999997E-2</v>
      </c>
      <c r="G78" s="11" t="s">
        <v>9</v>
      </c>
      <c r="H78" s="27">
        <f t="shared" si="1"/>
        <v>3.5999999999999997E-2</v>
      </c>
      <c r="N78" s="9"/>
      <c r="O78" s="12"/>
      <c r="P78" s="12"/>
      <c r="Q78" s="9"/>
    </row>
    <row r="79" spans="1:17" x14ac:dyDescent="0.35">
      <c r="A79" s="8"/>
      <c r="D79" s="16" t="s">
        <v>91</v>
      </c>
      <c r="E79" s="11" t="s">
        <v>9</v>
      </c>
      <c r="F79" s="27">
        <v>7.9000000000000008E-3</v>
      </c>
      <c r="G79" s="11" t="s">
        <v>8</v>
      </c>
      <c r="H79" s="27">
        <f t="shared" si="1"/>
        <v>7.9000000000000008E-3</v>
      </c>
      <c r="N79" s="9"/>
      <c r="O79" s="12"/>
      <c r="P79" s="12"/>
      <c r="Q79" s="9"/>
    </row>
    <row r="80" spans="1:17" x14ac:dyDescent="0.35">
      <c r="A80" s="8"/>
      <c r="D80" s="16" t="s">
        <v>92</v>
      </c>
      <c r="E80" s="11" t="s">
        <v>9</v>
      </c>
      <c r="F80" s="27">
        <v>0.87439999999999996</v>
      </c>
      <c r="G80" s="11" t="s">
        <v>8</v>
      </c>
      <c r="H80" s="27">
        <f t="shared" si="1"/>
        <v>0.87439999999999996</v>
      </c>
      <c r="N80" s="9"/>
      <c r="O80" s="12"/>
      <c r="P80" s="12"/>
      <c r="Q80" s="9"/>
    </row>
    <row r="81" spans="1:17" x14ac:dyDescent="0.35">
      <c r="A81" s="8"/>
      <c r="D81" s="16" t="s">
        <v>93</v>
      </c>
      <c r="E81" s="11" t="s">
        <v>9</v>
      </c>
      <c r="F81" s="27">
        <v>0.81459999999999999</v>
      </c>
      <c r="G81" s="11" t="s">
        <v>8</v>
      </c>
      <c r="H81" s="27">
        <f t="shared" si="1"/>
        <v>0.81459999999999999</v>
      </c>
      <c r="N81" s="9"/>
      <c r="O81" s="12"/>
      <c r="P81" s="12"/>
      <c r="Q81" s="9"/>
    </row>
    <row r="82" spans="1:17" x14ac:dyDescent="0.35">
      <c r="A82" s="8"/>
      <c r="D82" s="16" t="s">
        <v>94</v>
      </c>
      <c r="E82" s="11" t="s">
        <v>9</v>
      </c>
      <c r="F82" s="27">
        <v>1.9E-2</v>
      </c>
      <c r="G82" s="11" t="s">
        <v>8</v>
      </c>
      <c r="H82" s="27">
        <f t="shared" si="1"/>
        <v>1.9E-2</v>
      </c>
      <c r="N82" s="9"/>
      <c r="O82" s="12"/>
      <c r="P82" s="12"/>
      <c r="Q82" s="9"/>
    </row>
    <row r="83" spans="1:17" x14ac:dyDescent="0.35">
      <c r="A83" s="8"/>
      <c r="D83" s="16" t="s">
        <v>95</v>
      </c>
      <c r="E83" s="11" t="s">
        <v>9</v>
      </c>
      <c r="F83" s="27">
        <v>9.9000000000000008E-3</v>
      </c>
      <c r="G83" s="3" t="s">
        <v>18</v>
      </c>
      <c r="H83" s="27">
        <f t="shared" si="1"/>
        <v>9.9000000000000008E-3</v>
      </c>
    </row>
    <row r="84" spans="1:17" x14ac:dyDescent="0.35">
      <c r="A84" s="8"/>
      <c r="D84" s="16" t="s">
        <v>96</v>
      </c>
      <c r="E84" s="11" t="s">
        <v>9</v>
      </c>
      <c r="F84" s="27">
        <v>8.5999999999999993E-2</v>
      </c>
      <c r="G84" s="3" t="s">
        <v>18</v>
      </c>
      <c r="H84" s="27">
        <f t="shared" si="1"/>
        <v>8.5999999999999993E-2</v>
      </c>
    </row>
    <row r="85" spans="1:17" x14ac:dyDescent="0.35">
      <c r="A85" s="8"/>
      <c r="D85" s="16" t="s">
        <v>97</v>
      </c>
      <c r="E85" s="11" t="s">
        <v>9</v>
      </c>
      <c r="F85" s="27">
        <v>1.3899999999999999E-2</v>
      </c>
      <c r="G85" s="3" t="s">
        <v>18</v>
      </c>
      <c r="H85" s="27">
        <f t="shared" si="1"/>
        <v>1.3899999999999999E-2</v>
      </c>
    </row>
    <row r="86" spans="1:17" x14ac:dyDescent="0.35">
      <c r="A86" s="8"/>
      <c r="D86" s="16" t="s">
        <v>98</v>
      </c>
      <c r="E86" s="11" t="s">
        <v>9</v>
      </c>
      <c r="F86" s="27">
        <v>0.13120000000000001</v>
      </c>
      <c r="G86" s="3" t="s">
        <v>18</v>
      </c>
      <c r="H86" s="27">
        <f t="shared" si="1"/>
        <v>0.13120000000000001</v>
      </c>
      <c r="N86" s="9"/>
      <c r="O86" s="12"/>
      <c r="P86" s="12"/>
      <c r="Q86" s="9"/>
    </row>
    <row r="87" spans="1:17" x14ac:dyDescent="0.35">
      <c r="A87" s="8"/>
      <c r="D87" s="16" t="s">
        <v>99</v>
      </c>
      <c r="E87" s="11" t="s">
        <v>9</v>
      </c>
      <c r="F87" s="27">
        <v>0.29849999999999999</v>
      </c>
      <c r="G87" s="3" t="s">
        <v>18</v>
      </c>
      <c r="H87" s="27">
        <f t="shared" si="1"/>
        <v>0.29849999999999999</v>
      </c>
      <c r="N87" s="9"/>
      <c r="O87" s="12"/>
      <c r="P87" s="12"/>
      <c r="Q87" s="9"/>
    </row>
    <row r="88" spans="1:17" x14ac:dyDescent="0.35">
      <c r="A88" s="8"/>
      <c r="D88" s="16" t="s">
        <v>100</v>
      </c>
      <c r="E88" s="11" t="s">
        <v>9</v>
      </c>
      <c r="F88" s="27">
        <v>0.13150000000000001</v>
      </c>
      <c r="G88" s="11" t="s">
        <v>18</v>
      </c>
      <c r="H88" s="27">
        <f t="shared" si="1"/>
        <v>0.13150000000000001</v>
      </c>
      <c r="N88" s="9"/>
      <c r="O88" s="12"/>
      <c r="P88" s="12"/>
      <c r="Q88" s="9"/>
    </row>
    <row r="89" spans="1:17" x14ac:dyDescent="0.35">
      <c r="A89" s="8"/>
      <c r="D89" s="16" t="s">
        <v>101</v>
      </c>
      <c r="E89" s="11" t="s">
        <v>9</v>
      </c>
      <c r="F89" s="27">
        <v>6.9999999999999999E-4</v>
      </c>
      <c r="G89" s="11" t="s">
        <v>18</v>
      </c>
      <c r="H89" s="27">
        <f t="shared" si="1"/>
        <v>6.9999999999999999E-4</v>
      </c>
      <c r="N89" s="9"/>
      <c r="O89" s="12"/>
      <c r="P89" s="12"/>
      <c r="Q89" s="9"/>
    </row>
    <row r="90" spans="1:17" x14ac:dyDescent="0.35">
      <c r="A90" s="8"/>
      <c r="D90" s="16" t="s">
        <v>102</v>
      </c>
      <c r="E90" s="11" t="s">
        <v>9</v>
      </c>
      <c r="F90" s="27">
        <v>0.02</v>
      </c>
      <c r="G90" s="3" t="s">
        <v>10</v>
      </c>
      <c r="H90" s="27">
        <f t="shared" si="1"/>
        <v>0.02</v>
      </c>
    </row>
    <row r="91" spans="1:17" x14ac:dyDescent="0.35">
      <c r="A91" s="8"/>
      <c r="D91" s="16" t="s">
        <v>103</v>
      </c>
      <c r="E91" s="35" t="s">
        <v>9</v>
      </c>
      <c r="F91" s="35">
        <v>0.02</v>
      </c>
      <c r="G91" s="3" t="s">
        <v>10</v>
      </c>
      <c r="H91" s="35">
        <f t="shared" si="1"/>
        <v>0.02</v>
      </c>
    </row>
    <row r="92" spans="1:17" x14ac:dyDescent="0.35">
      <c r="B92" s="8">
        <v>5</v>
      </c>
      <c r="D92" s="16" t="s">
        <v>110</v>
      </c>
      <c r="E92" s="11" t="s">
        <v>9</v>
      </c>
      <c r="F92" s="27">
        <v>0.11600000000000001</v>
      </c>
      <c r="G92" s="11" t="s">
        <v>11</v>
      </c>
      <c r="H92" s="27">
        <f t="shared" si="1"/>
        <v>0.11600000000000001</v>
      </c>
    </row>
    <row r="93" spans="1:17" x14ac:dyDescent="0.35">
      <c r="B93" s="8">
        <v>6</v>
      </c>
      <c r="D93" s="16" t="s">
        <v>111</v>
      </c>
      <c r="E93" s="11" t="s">
        <v>9</v>
      </c>
      <c r="F93" s="27">
        <v>6.6E-4</v>
      </c>
      <c r="G93" s="11" t="s">
        <v>11</v>
      </c>
      <c r="H93" s="27">
        <f t="shared" si="1"/>
        <v>6.6E-4</v>
      </c>
    </row>
    <row r="94" spans="1:17" x14ac:dyDescent="0.35">
      <c r="B94" s="8">
        <v>7</v>
      </c>
      <c r="D94" s="16" t="s">
        <v>112</v>
      </c>
      <c r="E94" s="11" t="s">
        <v>9</v>
      </c>
      <c r="F94" s="27">
        <v>1.1440000000000001E-3</v>
      </c>
      <c r="G94" s="11" t="s">
        <v>11</v>
      </c>
      <c r="H94" s="27">
        <f t="shared" si="1"/>
        <v>1.1440000000000001E-3</v>
      </c>
    </row>
    <row r="95" spans="1:17" x14ac:dyDescent="0.35">
      <c r="B95" s="8">
        <v>11</v>
      </c>
      <c r="D95" s="16" t="s">
        <v>113</v>
      </c>
      <c r="E95" s="11" t="s">
        <v>9</v>
      </c>
      <c r="F95" s="27">
        <v>4.9590000000000002E-2</v>
      </c>
      <c r="G95" s="11" t="s">
        <v>11</v>
      </c>
      <c r="H95" s="27">
        <f t="shared" si="1"/>
        <v>4.9590000000000002E-2</v>
      </c>
    </row>
    <row r="96" spans="1:17" x14ac:dyDescent="0.35">
      <c r="B96" s="8">
        <v>12</v>
      </c>
      <c r="D96" s="16" t="s">
        <v>129</v>
      </c>
      <c r="E96" s="11" t="s">
        <v>9</v>
      </c>
      <c r="F96" s="27">
        <v>4.0999999999999999E-4</v>
      </c>
      <c r="G96" s="11" t="s">
        <v>11</v>
      </c>
      <c r="H96" s="27">
        <f t="shared" si="1"/>
        <v>4.0999999999999999E-4</v>
      </c>
    </row>
    <row r="97" spans="1:17" x14ac:dyDescent="0.35">
      <c r="B97" s="8">
        <v>13</v>
      </c>
      <c r="D97" s="16" t="s">
        <v>130</v>
      </c>
      <c r="E97" s="11" t="s">
        <v>9</v>
      </c>
      <c r="F97" s="27">
        <v>4.8999999999999998E-4</v>
      </c>
      <c r="G97" s="11" t="s">
        <v>11</v>
      </c>
      <c r="H97" s="27">
        <f t="shared" si="1"/>
        <v>4.8999999999999998E-4</v>
      </c>
    </row>
    <row r="98" spans="1:17" x14ac:dyDescent="0.35">
      <c r="B98" s="8">
        <v>14</v>
      </c>
      <c r="D98" s="16" t="s">
        <v>131</v>
      </c>
      <c r="E98" s="11" t="s">
        <v>9</v>
      </c>
      <c r="F98" s="27">
        <v>1.091E-2</v>
      </c>
      <c r="G98" s="11" t="s">
        <v>11</v>
      </c>
      <c r="H98" s="27">
        <f t="shared" si="1"/>
        <v>1.091E-2</v>
      </c>
    </row>
    <row r="99" spans="1:17" x14ac:dyDescent="0.35">
      <c r="B99" s="8">
        <v>38</v>
      </c>
      <c r="D99" s="16" t="s">
        <v>132</v>
      </c>
      <c r="E99" s="11" t="s">
        <v>9</v>
      </c>
      <c r="F99" s="27">
        <v>4.7160000000000001E-2</v>
      </c>
      <c r="G99" s="11" t="s">
        <v>11</v>
      </c>
      <c r="H99" s="27">
        <f t="shared" si="1"/>
        <v>4.7160000000000001E-2</v>
      </c>
    </row>
    <row r="100" spans="1:17" x14ac:dyDescent="0.35">
      <c r="B100" s="8">
        <v>39</v>
      </c>
      <c r="D100" s="16" t="s">
        <v>133</v>
      </c>
      <c r="E100" s="11" t="s">
        <v>9</v>
      </c>
      <c r="F100" s="27">
        <v>5.3670000000000002E-2</v>
      </c>
      <c r="G100" s="11" t="s">
        <v>11</v>
      </c>
      <c r="H100" s="27">
        <f t="shared" si="1"/>
        <v>5.3670000000000002E-2</v>
      </c>
    </row>
    <row r="101" spans="1:17" x14ac:dyDescent="0.35">
      <c r="B101" s="8">
        <v>45</v>
      </c>
      <c r="D101" s="16" t="s">
        <v>134</v>
      </c>
      <c r="E101" s="31" t="s">
        <v>9</v>
      </c>
      <c r="F101" s="27">
        <v>7.3200000000000001E-2</v>
      </c>
      <c r="G101" s="11" t="s">
        <v>11</v>
      </c>
      <c r="H101" s="27">
        <f t="shared" si="1"/>
        <v>7.3200000000000001E-2</v>
      </c>
    </row>
    <row r="102" spans="1:17" x14ac:dyDescent="0.35">
      <c r="B102" s="8">
        <v>46</v>
      </c>
      <c r="D102" s="16" t="s">
        <v>135</v>
      </c>
      <c r="E102" s="11" t="s">
        <v>9</v>
      </c>
      <c r="F102" s="27">
        <v>6.9100000000000003E-3</v>
      </c>
      <c r="G102" s="11" t="s">
        <v>11</v>
      </c>
      <c r="H102" s="27">
        <f t="shared" si="1"/>
        <v>6.9100000000000003E-3</v>
      </c>
    </row>
    <row r="103" spans="1:17" x14ac:dyDescent="0.35">
      <c r="A103" s="8"/>
      <c r="D103" s="16" t="s">
        <v>136</v>
      </c>
      <c r="E103" s="11" t="s">
        <v>10</v>
      </c>
      <c r="F103" s="27">
        <v>0.61580000000000001</v>
      </c>
      <c r="G103" s="11" t="s">
        <v>18</v>
      </c>
      <c r="H103" s="27">
        <f t="shared" si="1"/>
        <v>0.61580000000000001</v>
      </c>
      <c r="N103" s="9"/>
      <c r="O103" s="12"/>
      <c r="P103" s="12"/>
      <c r="Q103" s="9"/>
    </row>
    <row r="104" spans="1:17" x14ac:dyDescent="0.35">
      <c r="A104" s="8"/>
      <c r="D104" s="16" t="s">
        <v>137</v>
      </c>
      <c r="E104" s="11" t="s">
        <v>10</v>
      </c>
      <c r="F104" s="27">
        <v>0.72250000000000003</v>
      </c>
      <c r="G104" s="11" t="s">
        <v>18</v>
      </c>
      <c r="H104" s="27">
        <f t="shared" si="1"/>
        <v>0.72250000000000003</v>
      </c>
      <c r="N104" s="9"/>
      <c r="O104" s="12"/>
      <c r="P104" s="12"/>
      <c r="Q104" s="9"/>
    </row>
    <row r="105" spans="1:17" x14ac:dyDescent="0.35">
      <c r="D105" s="16" t="s">
        <v>138</v>
      </c>
      <c r="E105" s="11" t="s">
        <v>10</v>
      </c>
      <c r="F105" s="27">
        <v>1.0967</v>
      </c>
      <c r="G105" s="3" t="s">
        <v>18</v>
      </c>
      <c r="H105" s="27">
        <f t="shared" si="1"/>
        <v>1.0967</v>
      </c>
    </row>
    <row r="106" spans="1:17" x14ac:dyDescent="0.35">
      <c r="A106" s="8"/>
      <c r="D106" s="16" t="s">
        <v>139</v>
      </c>
      <c r="E106" s="11" t="s">
        <v>10</v>
      </c>
      <c r="F106" s="27">
        <v>1.09E-2</v>
      </c>
      <c r="G106" s="11" t="s">
        <v>9</v>
      </c>
      <c r="H106" s="27">
        <f t="shared" si="1"/>
        <v>1.09E-2</v>
      </c>
      <c r="N106" s="9"/>
      <c r="O106" s="12"/>
      <c r="P106" s="12"/>
      <c r="Q106" s="9"/>
    </row>
    <row r="107" spans="1:17" x14ac:dyDescent="0.35">
      <c r="A107" s="8"/>
      <c r="D107" s="16" t="s">
        <v>140</v>
      </c>
      <c r="E107" s="11" t="s">
        <v>10</v>
      </c>
      <c r="F107" s="27">
        <v>0.22470000000000001</v>
      </c>
      <c r="G107" s="11" t="s">
        <v>9</v>
      </c>
      <c r="H107" s="27">
        <f t="shared" si="1"/>
        <v>0.22470000000000001</v>
      </c>
      <c r="N107" s="9"/>
      <c r="O107" s="12"/>
      <c r="P107" s="12"/>
      <c r="Q107" s="9"/>
    </row>
    <row r="108" spans="1:17" x14ac:dyDescent="0.35">
      <c r="A108" s="8"/>
      <c r="D108" s="16" t="s">
        <v>141</v>
      </c>
      <c r="E108" s="11" t="s">
        <v>10</v>
      </c>
      <c r="F108" s="27">
        <v>0.52080000000000004</v>
      </c>
      <c r="G108" s="11" t="s">
        <v>9</v>
      </c>
      <c r="H108" s="27">
        <f t="shared" si="1"/>
        <v>0.52080000000000004</v>
      </c>
      <c r="N108" s="9"/>
      <c r="O108" s="12"/>
      <c r="P108" s="12"/>
      <c r="Q108" s="9"/>
    </row>
    <row r="109" spans="1:17" x14ac:dyDescent="0.35">
      <c r="A109" s="8"/>
      <c r="D109" s="16" t="s">
        <v>142</v>
      </c>
      <c r="E109" s="11" t="s">
        <v>10</v>
      </c>
      <c r="F109" s="27">
        <v>1.4688000000000001</v>
      </c>
      <c r="G109" s="11" t="s">
        <v>9</v>
      </c>
      <c r="H109" s="27">
        <f t="shared" si="1"/>
        <v>1.4688000000000001</v>
      </c>
      <c r="N109" s="9"/>
      <c r="O109" s="12"/>
      <c r="P109" s="12"/>
      <c r="Q109" s="9"/>
    </row>
    <row r="110" spans="1:17" x14ac:dyDescent="0.35">
      <c r="A110" s="8"/>
      <c r="D110" s="16" t="s">
        <v>143</v>
      </c>
      <c r="E110" s="11" t="s">
        <v>10</v>
      </c>
      <c r="F110" s="27">
        <v>1.5793999999999999</v>
      </c>
      <c r="G110" s="11" t="s">
        <v>9</v>
      </c>
      <c r="H110" s="27">
        <f t="shared" si="1"/>
        <v>1.5793999999999999</v>
      </c>
      <c r="N110" s="9"/>
      <c r="O110" s="12"/>
      <c r="P110" s="12"/>
      <c r="Q110" s="9"/>
    </row>
    <row r="111" spans="1:17" x14ac:dyDescent="0.35">
      <c r="A111" s="8"/>
      <c r="D111" s="16" t="s">
        <v>144</v>
      </c>
      <c r="E111" s="35" t="s">
        <v>11</v>
      </c>
      <c r="F111" s="35">
        <v>4.3E-3</v>
      </c>
      <c r="G111" s="35" t="s">
        <v>8</v>
      </c>
      <c r="H111" s="35">
        <f t="shared" si="1"/>
        <v>4.3E-3</v>
      </c>
    </row>
    <row r="112" spans="1:17" x14ac:dyDescent="0.35">
      <c r="A112" s="8"/>
      <c r="D112" s="16" t="s">
        <v>145</v>
      </c>
      <c r="E112" s="34" t="s">
        <v>11</v>
      </c>
      <c r="F112" s="34">
        <v>1.5E-3</v>
      </c>
      <c r="G112" s="34" t="s">
        <v>114</v>
      </c>
      <c r="H112" s="34">
        <f t="shared" si="1"/>
        <v>1.5E-3</v>
      </c>
    </row>
    <row r="113" spans="1:17" x14ac:dyDescent="0.35">
      <c r="A113" s="8"/>
      <c r="D113" s="16" t="s">
        <v>146</v>
      </c>
      <c r="E113" s="11" t="s">
        <v>11</v>
      </c>
      <c r="F113" s="27">
        <v>1.7000000000000001E-2</v>
      </c>
      <c r="G113" s="11" t="s">
        <v>8</v>
      </c>
      <c r="H113" s="27">
        <f t="shared" si="1"/>
        <v>1.7000000000000001E-2</v>
      </c>
      <c r="N113" s="9"/>
      <c r="O113" s="12"/>
      <c r="P113" s="12"/>
      <c r="Q113" s="9"/>
    </row>
    <row r="114" spans="1:17" x14ac:dyDescent="0.35">
      <c r="A114" s="8"/>
      <c r="D114" s="16" t="s">
        <v>147</v>
      </c>
      <c r="E114" s="11" t="s">
        <v>11</v>
      </c>
      <c r="F114" s="27">
        <v>1.23E-2</v>
      </c>
      <c r="G114" s="11" t="s">
        <v>8</v>
      </c>
      <c r="H114" s="27">
        <f t="shared" si="1"/>
        <v>1.23E-2</v>
      </c>
      <c r="N114" s="9"/>
      <c r="O114" s="12"/>
      <c r="P114" s="12"/>
      <c r="Q114" s="9"/>
    </row>
    <row r="115" spans="1:17" x14ac:dyDescent="0.35">
      <c r="A115" s="8"/>
      <c r="D115" s="16" t="s">
        <v>148</v>
      </c>
      <c r="E115" s="11" t="s">
        <v>11</v>
      </c>
      <c r="F115" s="27">
        <v>1.9E-3</v>
      </c>
      <c r="G115" s="11" t="s">
        <v>8</v>
      </c>
      <c r="H115" s="27">
        <f t="shared" si="1"/>
        <v>1.9E-3</v>
      </c>
      <c r="N115" s="9"/>
      <c r="O115" s="12"/>
      <c r="P115" s="12"/>
      <c r="Q115" s="9"/>
    </row>
    <row r="116" spans="1:17" x14ac:dyDescent="0.35">
      <c r="A116" s="8"/>
      <c r="D116" s="16" t="s">
        <v>414</v>
      </c>
      <c r="E116" s="11" t="s">
        <v>11</v>
      </c>
      <c r="F116" s="27">
        <v>8.0000000000000004E-4</v>
      </c>
      <c r="G116" s="11" t="s">
        <v>8</v>
      </c>
      <c r="H116" s="27">
        <f t="shared" si="1"/>
        <v>8.0000000000000004E-4</v>
      </c>
      <c r="N116" s="9"/>
      <c r="O116" s="12"/>
      <c r="P116" s="12"/>
      <c r="Q116" s="9"/>
    </row>
    <row r="117" spans="1:17" x14ac:dyDescent="0.35">
      <c r="A117" s="8"/>
      <c r="D117" s="16" t="s">
        <v>149</v>
      </c>
      <c r="E117" s="30" t="s">
        <v>11</v>
      </c>
      <c r="F117" s="27">
        <v>2.3E-3</v>
      </c>
      <c r="G117" s="11" t="s">
        <v>8</v>
      </c>
      <c r="H117" s="27">
        <f t="shared" si="1"/>
        <v>2.3E-3</v>
      </c>
      <c r="N117" s="9"/>
      <c r="O117" s="12"/>
      <c r="P117" s="12"/>
      <c r="Q117" s="9"/>
    </row>
    <row r="118" spans="1:17" x14ac:dyDescent="0.35">
      <c r="A118" s="8"/>
      <c r="D118" s="16" t="s">
        <v>150</v>
      </c>
      <c r="E118" s="11" t="s">
        <v>11</v>
      </c>
      <c r="F118" s="27">
        <v>0.1258</v>
      </c>
      <c r="G118" s="11" t="s">
        <v>9</v>
      </c>
      <c r="H118" s="27">
        <f t="shared" si="1"/>
        <v>0.1258</v>
      </c>
      <c r="N118" s="9"/>
      <c r="O118" s="12"/>
      <c r="P118" s="12"/>
      <c r="Q118" s="9"/>
    </row>
    <row r="119" spans="1:17" x14ac:dyDescent="0.35">
      <c r="A119" s="8"/>
      <c r="D119" s="16" t="s">
        <v>151</v>
      </c>
      <c r="E119" s="11" t="s">
        <v>11</v>
      </c>
      <c r="F119" s="27">
        <v>5.8500000000000003E-2</v>
      </c>
      <c r="G119" s="11" t="s">
        <v>9</v>
      </c>
      <c r="H119" s="27">
        <f t="shared" si="1"/>
        <v>5.8500000000000003E-2</v>
      </c>
      <c r="N119" s="9"/>
      <c r="O119" s="12"/>
      <c r="P119" s="12"/>
      <c r="Q119" s="9"/>
    </row>
    <row r="120" spans="1:17" x14ac:dyDescent="0.35">
      <c r="A120" s="8"/>
      <c r="D120" s="16" t="s">
        <v>152</v>
      </c>
      <c r="E120" s="11" t="s">
        <v>11</v>
      </c>
      <c r="F120" s="27">
        <v>1.23E-2</v>
      </c>
      <c r="G120" s="11" t="s">
        <v>9</v>
      </c>
      <c r="H120" s="27">
        <f t="shared" si="1"/>
        <v>1.23E-2</v>
      </c>
      <c r="N120" s="9"/>
      <c r="O120" s="12"/>
      <c r="P120" s="12"/>
      <c r="Q120" s="9"/>
    </row>
    <row r="121" spans="1:17" x14ac:dyDescent="0.35">
      <c r="A121" s="8"/>
      <c r="D121" s="16" t="s">
        <v>153</v>
      </c>
      <c r="E121" s="11" t="s">
        <v>11</v>
      </c>
      <c r="F121" s="27">
        <v>3.8399999999999997E-2</v>
      </c>
      <c r="G121" s="11" t="s">
        <v>9</v>
      </c>
      <c r="H121" s="27">
        <f t="shared" si="1"/>
        <v>3.8399999999999997E-2</v>
      </c>
      <c r="N121" s="9"/>
      <c r="O121" s="12"/>
      <c r="P121" s="12"/>
      <c r="Q121" s="9"/>
    </row>
    <row r="122" spans="1:17" x14ac:dyDescent="0.35">
      <c r="A122" s="8"/>
      <c r="D122" s="16" t="s">
        <v>183</v>
      </c>
      <c r="E122" s="11" t="s">
        <v>11</v>
      </c>
      <c r="F122" s="27">
        <v>6.9999999999999999E-4</v>
      </c>
      <c r="G122" s="11" t="s">
        <v>9</v>
      </c>
      <c r="H122" s="27">
        <f t="shared" si="1"/>
        <v>6.9999999999999999E-4</v>
      </c>
      <c r="N122" s="9"/>
      <c r="O122" s="12"/>
      <c r="P122" s="12"/>
      <c r="Q122" s="9"/>
    </row>
    <row r="123" spans="1:17" x14ac:dyDescent="0.35">
      <c r="A123" s="8"/>
      <c r="D123" s="16" t="s">
        <v>184</v>
      </c>
      <c r="E123" s="11" t="s">
        <v>11</v>
      </c>
      <c r="F123" s="27">
        <v>2.1700000000000001E-2</v>
      </c>
      <c r="G123" s="11" t="s">
        <v>9</v>
      </c>
      <c r="H123" s="27">
        <f t="shared" si="1"/>
        <v>2.1700000000000001E-2</v>
      </c>
      <c r="N123" s="9"/>
      <c r="O123" s="12"/>
      <c r="P123" s="12"/>
      <c r="Q123" s="9"/>
    </row>
    <row r="124" spans="1:17" x14ac:dyDescent="0.35">
      <c r="A124" s="8"/>
      <c r="D124" s="16" t="s">
        <v>186</v>
      </c>
      <c r="E124" s="11" t="s">
        <v>250</v>
      </c>
      <c r="F124" s="27">
        <v>10.7715</v>
      </c>
      <c r="G124" s="11" t="s">
        <v>8</v>
      </c>
      <c r="H124" s="27">
        <f t="shared" si="1"/>
        <v>10.7715</v>
      </c>
      <c r="N124" s="9"/>
      <c r="O124" s="12"/>
      <c r="P124" s="12"/>
      <c r="Q124" s="9"/>
    </row>
    <row r="125" spans="1:17" x14ac:dyDescent="0.35">
      <c r="A125" s="8"/>
      <c r="D125" s="16" t="s">
        <v>187</v>
      </c>
      <c r="E125" s="11" t="s">
        <v>250</v>
      </c>
      <c r="F125" s="27">
        <v>0.9002</v>
      </c>
      <c r="G125" s="11" t="s">
        <v>8</v>
      </c>
      <c r="H125" s="27">
        <f t="shared" si="1"/>
        <v>0.9002</v>
      </c>
      <c r="N125" s="9"/>
      <c r="O125" s="12"/>
      <c r="P125" s="12"/>
      <c r="Q125" s="9"/>
    </row>
    <row r="126" spans="1:17" x14ac:dyDescent="0.35">
      <c r="A126" s="8"/>
      <c r="D126" s="16" t="s">
        <v>188</v>
      </c>
      <c r="E126" s="11" t="s">
        <v>250</v>
      </c>
      <c r="F126" s="27">
        <v>0.34749999999999998</v>
      </c>
      <c r="G126" s="11" t="s">
        <v>8</v>
      </c>
      <c r="H126" s="27">
        <f t="shared" si="1"/>
        <v>0.34749999999999998</v>
      </c>
      <c r="N126" s="9"/>
      <c r="O126" s="12"/>
      <c r="P126" s="12"/>
      <c r="Q126" s="9"/>
    </row>
    <row r="127" spans="1:17" x14ac:dyDescent="0.35">
      <c r="A127" s="8"/>
      <c r="D127" s="16" t="s">
        <v>189</v>
      </c>
      <c r="E127" s="11" t="s">
        <v>250</v>
      </c>
      <c r="F127" s="27">
        <v>4.1399999999999999E-2</v>
      </c>
      <c r="G127" s="11" t="s">
        <v>8</v>
      </c>
      <c r="H127" s="27">
        <f t="shared" si="1"/>
        <v>4.1399999999999999E-2</v>
      </c>
      <c r="N127" s="9"/>
      <c r="O127" s="12"/>
      <c r="P127" s="12"/>
      <c r="Q127" s="9"/>
    </row>
    <row r="128" spans="1:17" x14ac:dyDescent="0.35">
      <c r="A128" s="8"/>
      <c r="D128" s="16" t="s">
        <v>190</v>
      </c>
      <c r="E128" s="11" t="s">
        <v>250</v>
      </c>
      <c r="F128" s="27">
        <v>1.37</v>
      </c>
      <c r="G128" s="3" t="s">
        <v>18</v>
      </c>
      <c r="H128" s="27">
        <f t="shared" si="1"/>
        <v>1.37</v>
      </c>
    </row>
    <row r="129" spans="1:17" x14ac:dyDescent="0.35">
      <c r="A129" s="8"/>
      <c r="D129" s="16" t="s">
        <v>191</v>
      </c>
      <c r="E129" s="11" t="s">
        <v>250</v>
      </c>
      <c r="F129" s="27">
        <v>5.1000000000000004E-3</v>
      </c>
      <c r="G129" s="11" t="s">
        <v>18</v>
      </c>
      <c r="H129" s="27">
        <f t="shared" si="1"/>
        <v>5.1000000000000004E-3</v>
      </c>
      <c r="N129" s="9"/>
      <c r="O129" s="12"/>
      <c r="P129" s="12"/>
      <c r="Q129" s="9"/>
    </row>
    <row r="130" spans="1:17" x14ac:dyDescent="0.35">
      <c r="A130" s="8"/>
      <c r="D130" s="16" t="s">
        <v>192</v>
      </c>
      <c r="E130" s="11" t="s">
        <v>250</v>
      </c>
      <c r="F130" s="27">
        <v>0.27939999999999998</v>
      </c>
      <c r="G130" s="11" t="s">
        <v>9</v>
      </c>
      <c r="H130" s="27">
        <f t="shared" si="1"/>
        <v>0.27939999999999998</v>
      </c>
    </row>
    <row r="131" spans="1:17" x14ac:dyDescent="0.35">
      <c r="A131" s="8"/>
      <c r="D131" s="16" t="s">
        <v>193</v>
      </c>
      <c r="E131" s="11" t="s">
        <v>250</v>
      </c>
      <c r="F131" s="27">
        <v>0.02</v>
      </c>
      <c r="G131" s="11" t="s">
        <v>9</v>
      </c>
      <c r="H131" s="27">
        <f t="shared" si="1"/>
        <v>0.02</v>
      </c>
    </row>
    <row r="132" spans="1:17" x14ac:dyDescent="0.35">
      <c r="A132" s="8"/>
      <c r="D132" s="16" t="s">
        <v>194</v>
      </c>
      <c r="E132" s="11" t="s">
        <v>250</v>
      </c>
      <c r="F132" s="27">
        <v>4.4297000000000004</v>
      </c>
      <c r="G132" s="11" t="s">
        <v>9</v>
      </c>
      <c r="H132" s="27">
        <f t="shared" si="1"/>
        <v>4.4297000000000004</v>
      </c>
    </row>
    <row r="133" spans="1:17" x14ac:dyDescent="0.35">
      <c r="A133" s="8"/>
      <c r="D133" s="16" t="s">
        <v>195</v>
      </c>
      <c r="E133" s="11" t="s">
        <v>250</v>
      </c>
      <c r="F133" s="27">
        <v>0.96709999999999996</v>
      </c>
      <c r="G133" s="11" t="s">
        <v>9</v>
      </c>
      <c r="H133" s="27">
        <f t="shared" si="1"/>
        <v>0.96709999999999996</v>
      </c>
    </row>
    <row r="134" spans="1:17" x14ac:dyDescent="0.35">
      <c r="A134" s="8"/>
      <c r="D134" s="16" t="s">
        <v>196</v>
      </c>
      <c r="E134" s="11" t="s">
        <v>250</v>
      </c>
      <c r="F134" s="27">
        <v>7.0576999999999996</v>
      </c>
      <c r="G134" s="11" t="s">
        <v>9</v>
      </c>
      <c r="H134" s="27">
        <f t="shared" si="1"/>
        <v>7.0576999999999996</v>
      </c>
    </row>
    <row r="135" spans="1:17" x14ac:dyDescent="0.35">
      <c r="A135" s="8"/>
      <c r="D135" s="16" t="s">
        <v>197</v>
      </c>
      <c r="E135" s="11" t="s">
        <v>250</v>
      </c>
      <c r="F135" s="27">
        <v>0.56159999999999999</v>
      </c>
      <c r="G135" s="11" t="s">
        <v>9</v>
      </c>
      <c r="H135" s="27">
        <f t="shared" si="1"/>
        <v>0.56159999999999999</v>
      </c>
    </row>
    <row r="136" spans="1:17" x14ac:dyDescent="0.35">
      <c r="A136" s="8"/>
      <c r="D136" s="16" t="s">
        <v>198</v>
      </c>
      <c r="E136" s="11" t="s">
        <v>250</v>
      </c>
      <c r="F136" s="27">
        <v>1.425</v>
      </c>
      <c r="G136" s="11" t="s">
        <v>9</v>
      </c>
      <c r="H136" s="27">
        <f t="shared" si="1"/>
        <v>1.425</v>
      </c>
    </row>
    <row r="137" spans="1:17" x14ac:dyDescent="0.35">
      <c r="A137" s="8"/>
      <c r="D137" s="16" t="s">
        <v>199</v>
      </c>
      <c r="E137" s="11" t="s">
        <v>250</v>
      </c>
      <c r="F137" s="27">
        <v>0.44800000000000001</v>
      </c>
      <c r="G137" s="11" t="s">
        <v>9</v>
      </c>
      <c r="H137" s="27">
        <f t="shared" si="1"/>
        <v>0.44800000000000001</v>
      </c>
    </row>
    <row r="138" spans="1:17" x14ac:dyDescent="0.35">
      <c r="A138" s="8"/>
      <c r="D138" s="16" t="s">
        <v>200</v>
      </c>
      <c r="E138" s="11" t="s">
        <v>250</v>
      </c>
      <c r="F138" s="27">
        <v>1.5925</v>
      </c>
      <c r="G138" s="11" t="s">
        <v>9</v>
      </c>
      <c r="H138" s="27">
        <f t="shared" si="1"/>
        <v>1.5925</v>
      </c>
    </row>
    <row r="139" spans="1:17" x14ac:dyDescent="0.35">
      <c r="A139" s="8"/>
      <c r="D139" s="16" t="s">
        <v>201</v>
      </c>
      <c r="E139" s="11" t="s">
        <v>250</v>
      </c>
      <c r="F139" s="27">
        <v>5.04E-2</v>
      </c>
      <c r="G139" s="11" t="s">
        <v>9</v>
      </c>
      <c r="H139" s="27">
        <f t="shared" si="1"/>
        <v>5.04E-2</v>
      </c>
      <c r="N139" s="9"/>
      <c r="O139" s="9"/>
      <c r="P139" s="9"/>
      <c r="Q139" s="9"/>
    </row>
    <row r="140" spans="1:17" x14ac:dyDescent="0.35">
      <c r="A140" s="8"/>
      <c r="D140" s="16" t="s">
        <v>202</v>
      </c>
      <c r="E140" s="11" t="s">
        <v>250</v>
      </c>
      <c r="F140" s="27">
        <v>0.19439999999999999</v>
      </c>
      <c r="G140" s="11" t="s">
        <v>9</v>
      </c>
      <c r="H140" s="27">
        <f t="shared" ref="H140:H203" si="2">F140</f>
        <v>0.19439999999999999</v>
      </c>
      <c r="N140" s="9"/>
      <c r="O140" s="12"/>
      <c r="P140" s="12"/>
      <c r="Q140" s="9"/>
    </row>
    <row r="141" spans="1:17" x14ac:dyDescent="0.35">
      <c r="A141" s="8"/>
      <c r="D141" s="16" t="s">
        <v>203</v>
      </c>
      <c r="E141" s="11" t="s">
        <v>250</v>
      </c>
      <c r="F141" s="27">
        <v>0.1613</v>
      </c>
      <c r="G141" s="11" t="s">
        <v>9</v>
      </c>
      <c r="H141" s="27">
        <f t="shared" si="2"/>
        <v>0.1613</v>
      </c>
      <c r="N141" s="9"/>
      <c r="O141" s="12"/>
      <c r="P141" s="12"/>
      <c r="Q141" s="9"/>
    </row>
    <row r="142" spans="1:17" x14ac:dyDescent="0.35">
      <c r="A142" s="8"/>
      <c r="D142" s="16" t="s">
        <v>204</v>
      </c>
      <c r="E142" s="11" t="s">
        <v>250</v>
      </c>
      <c r="F142" s="27">
        <v>0.71560000000000001</v>
      </c>
      <c r="G142" s="11" t="s">
        <v>9</v>
      </c>
      <c r="H142" s="27">
        <f t="shared" si="2"/>
        <v>0.71560000000000001</v>
      </c>
      <c r="N142" s="9"/>
      <c r="O142" s="12"/>
      <c r="P142" s="12"/>
      <c r="Q142" s="9"/>
    </row>
    <row r="143" spans="1:17" x14ac:dyDescent="0.35">
      <c r="A143" s="8"/>
      <c r="D143" s="16" t="s">
        <v>205</v>
      </c>
      <c r="E143" s="11" t="s">
        <v>250</v>
      </c>
      <c r="F143" s="27">
        <v>0.17549999999999999</v>
      </c>
      <c r="G143" s="11" t="s">
        <v>9</v>
      </c>
      <c r="H143" s="27">
        <f t="shared" si="2"/>
        <v>0.17549999999999999</v>
      </c>
      <c r="N143" s="9"/>
      <c r="O143" s="12"/>
      <c r="P143" s="12"/>
      <c r="Q143" s="9"/>
    </row>
    <row r="144" spans="1:17" x14ac:dyDescent="0.35">
      <c r="A144" s="8"/>
      <c r="D144" s="16" t="s">
        <v>206</v>
      </c>
      <c r="E144" s="11" t="s">
        <v>250</v>
      </c>
      <c r="F144" s="27">
        <v>0.35220000000000001</v>
      </c>
      <c r="G144" s="11" t="s">
        <v>9</v>
      </c>
      <c r="H144" s="27">
        <f t="shared" si="2"/>
        <v>0.35220000000000001</v>
      </c>
      <c r="N144" s="9"/>
      <c r="O144" s="12"/>
      <c r="P144" s="12"/>
      <c r="Q144" s="9"/>
    </row>
    <row r="145" spans="1:17" x14ac:dyDescent="0.35">
      <c r="A145" s="8"/>
      <c r="D145" s="16" t="s">
        <v>207</v>
      </c>
      <c r="E145" s="11" t="s">
        <v>250</v>
      </c>
      <c r="F145" s="27">
        <v>0.10539999999999999</v>
      </c>
      <c r="G145" s="11" t="s">
        <v>9</v>
      </c>
      <c r="H145" s="27">
        <f t="shared" si="2"/>
        <v>0.10539999999999999</v>
      </c>
      <c r="N145" s="9"/>
      <c r="O145" s="12"/>
      <c r="P145" s="12"/>
      <c r="Q145" s="9"/>
    </row>
    <row r="146" spans="1:17" x14ac:dyDescent="0.35">
      <c r="A146" s="8"/>
      <c r="D146" s="16" t="s">
        <v>208</v>
      </c>
      <c r="E146" s="11" t="s">
        <v>250</v>
      </c>
      <c r="F146" s="27">
        <v>0.49419999999999997</v>
      </c>
      <c r="G146" s="11" t="s">
        <v>9</v>
      </c>
      <c r="H146" s="27">
        <f t="shared" si="2"/>
        <v>0.49419999999999997</v>
      </c>
      <c r="N146" s="9"/>
      <c r="O146" s="12"/>
      <c r="P146" s="12"/>
      <c r="Q146" s="9"/>
    </row>
    <row r="147" spans="1:17" x14ac:dyDescent="0.35">
      <c r="A147" s="8"/>
      <c r="D147" s="16" t="s">
        <v>209</v>
      </c>
      <c r="E147" s="11" t="s">
        <v>250</v>
      </c>
      <c r="F147" s="27">
        <v>0.22370000000000001</v>
      </c>
      <c r="G147" s="11" t="s">
        <v>9</v>
      </c>
      <c r="H147" s="27">
        <f t="shared" si="2"/>
        <v>0.22370000000000001</v>
      </c>
      <c r="N147" s="9"/>
      <c r="O147" s="12"/>
      <c r="P147" s="12"/>
      <c r="Q147" s="9"/>
    </row>
    <row r="148" spans="1:17" x14ac:dyDescent="0.35">
      <c r="A148" s="8"/>
      <c r="D148" s="16" t="s">
        <v>210</v>
      </c>
      <c r="E148" s="11" t="s">
        <v>250</v>
      </c>
      <c r="F148" s="27">
        <v>1.23E-2</v>
      </c>
      <c r="G148" s="11" t="s">
        <v>9</v>
      </c>
      <c r="H148" s="27">
        <f t="shared" si="2"/>
        <v>1.23E-2</v>
      </c>
      <c r="N148" s="9"/>
      <c r="O148" s="12"/>
      <c r="P148" s="12"/>
      <c r="Q148" s="9"/>
    </row>
    <row r="149" spans="1:17" x14ac:dyDescent="0.35">
      <c r="A149" s="8"/>
      <c r="D149" s="16" t="s">
        <v>211</v>
      </c>
      <c r="E149" s="11" t="s">
        <v>250</v>
      </c>
      <c r="F149" s="27">
        <v>0.1875</v>
      </c>
      <c r="G149" s="11" t="s">
        <v>9</v>
      </c>
      <c r="H149" s="27">
        <f t="shared" si="2"/>
        <v>0.1875</v>
      </c>
      <c r="N149" s="9"/>
      <c r="O149" s="12"/>
      <c r="P149" s="12"/>
      <c r="Q149" s="9"/>
    </row>
    <row r="150" spans="1:17" x14ac:dyDescent="0.35">
      <c r="A150" s="8"/>
      <c r="D150" s="16" t="s">
        <v>212</v>
      </c>
      <c r="E150" s="11" t="s">
        <v>250</v>
      </c>
      <c r="F150" s="27">
        <v>0.47749999999999998</v>
      </c>
      <c r="G150" s="11" t="s">
        <v>9</v>
      </c>
      <c r="H150" s="27">
        <f t="shared" si="2"/>
        <v>0.47749999999999998</v>
      </c>
      <c r="N150" s="9"/>
      <c r="O150" s="12"/>
      <c r="P150" s="12"/>
      <c r="Q150" s="9"/>
    </row>
    <row r="151" spans="1:17" x14ac:dyDescent="0.35">
      <c r="A151" s="8"/>
      <c r="D151" s="16" t="s">
        <v>213</v>
      </c>
      <c r="E151" s="11" t="s">
        <v>250</v>
      </c>
      <c r="F151" s="27">
        <v>0.10150000000000001</v>
      </c>
      <c r="G151" s="11" t="s">
        <v>9</v>
      </c>
      <c r="H151" s="27">
        <f t="shared" si="2"/>
        <v>0.10150000000000001</v>
      </c>
      <c r="N151" s="9"/>
      <c r="O151" s="12"/>
      <c r="P151" s="12"/>
      <c r="Q151" s="9"/>
    </row>
    <row r="152" spans="1:17" x14ac:dyDescent="0.35">
      <c r="A152" s="8"/>
      <c r="D152" s="16" t="s">
        <v>214</v>
      </c>
      <c r="E152" s="11" t="s">
        <v>250</v>
      </c>
      <c r="F152" s="27">
        <v>9.5699999999999993E-2</v>
      </c>
      <c r="G152" s="11" t="s">
        <v>9</v>
      </c>
      <c r="H152" s="27">
        <f t="shared" si="2"/>
        <v>9.5699999999999993E-2</v>
      </c>
      <c r="N152" s="9"/>
      <c r="O152" s="12"/>
      <c r="P152" s="12"/>
      <c r="Q152" s="9"/>
    </row>
    <row r="153" spans="1:17" x14ac:dyDescent="0.35">
      <c r="A153" s="8"/>
      <c r="D153" s="16" t="s">
        <v>215</v>
      </c>
      <c r="E153" s="11" t="s">
        <v>250</v>
      </c>
      <c r="F153" s="27">
        <v>1.15E-2</v>
      </c>
      <c r="G153" s="11" t="s">
        <v>9</v>
      </c>
      <c r="H153" s="27">
        <f t="shared" si="2"/>
        <v>1.15E-2</v>
      </c>
      <c r="N153" s="9"/>
      <c r="O153" s="12"/>
      <c r="P153" s="12"/>
      <c r="Q153" s="9"/>
    </row>
    <row r="154" spans="1:17" x14ac:dyDescent="0.35">
      <c r="A154" s="8"/>
      <c r="D154" s="16" t="s">
        <v>216</v>
      </c>
      <c r="E154" s="11" t="s">
        <v>250</v>
      </c>
      <c r="F154" s="27">
        <v>6.2199999999999998E-2</v>
      </c>
      <c r="G154" s="11" t="s">
        <v>9</v>
      </c>
      <c r="H154" s="27">
        <f t="shared" si="2"/>
        <v>6.2199999999999998E-2</v>
      </c>
      <c r="N154" s="9"/>
      <c r="O154" s="12"/>
      <c r="P154" s="12"/>
      <c r="Q154" s="9"/>
    </row>
    <row r="155" spans="1:17" x14ac:dyDescent="0.35">
      <c r="A155" s="8"/>
      <c r="D155" s="16" t="s">
        <v>217</v>
      </c>
      <c r="E155" s="11" t="s">
        <v>250</v>
      </c>
      <c r="F155" s="27">
        <v>2.0697000000000001</v>
      </c>
      <c r="G155" s="11" t="s">
        <v>9</v>
      </c>
      <c r="H155" s="27">
        <f t="shared" si="2"/>
        <v>2.0697000000000001</v>
      </c>
      <c r="N155" s="9"/>
      <c r="O155" s="12"/>
      <c r="P155" s="12"/>
      <c r="Q155" s="9"/>
    </row>
    <row r="156" spans="1:17" x14ac:dyDescent="0.35">
      <c r="A156" s="8"/>
      <c r="D156" s="16" t="s">
        <v>218</v>
      </c>
      <c r="E156" s="11" t="s">
        <v>250</v>
      </c>
      <c r="F156" s="27">
        <v>2.6244999999999998</v>
      </c>
      <c r="G156" s="11" t="s">
        <v>9</v>
      </c>
      <c r="H156" s="27">
        <f t="shared" si="2"/>
        <v>2.6244999999999998</v>
      </c>
      <c r="N156" s="9"/>
      <c r="O156" s="12"/>
      <c r="P156" s="12"/>
      <c r="Q156" s="9"/>
    </row>
    <row r="157" spans="1:17" x14ac:dyDescent="0.35">
      <c r="A157" s="8"/>
      <c r="D157" s="16" t="s">
        <v>219</v>
      </c>
      <c r="E157" s="11" t="s">
        <v>250</v>
      </c>
      <c r="F157" s="27">
        <v>1.2424999999999999</v>
      </c>
      <c r="G157" s="11" t="s">
        <v>9</v>
      </c>
      <c r="H157" s="27">
        <f t="shared" si="2"/>
        <v>1.2424999999999999</v>
      </c>
      <c r="N157" s="9"/>
      <c r="O157" s="12"/>
      <c r="P157" s="12"/>
      <c r="Q157" s="9"/>
    </row>
    <row r="158" spans="1:17" x14ac:dyDescent="0.35">
      <c r="A158" s="8"/>
      <c r="D158" s="16" t="s">
        <v>220</v>
      </c>
      <c r="E158" s="11" t="s">
        <v>250</v>
      </c>
      <c r="F158" s="27">
        <v>0.33750000000000002</v>
      </c>
      <c r="G158" s="11" t="s">
        <v>9</v>
      </c>
      <c r="H158" s="27">
        <f t="shared" si="2"/>
        <v>0.33750000000000002</v>
      </c>
      <c r="N158" s="9"/>
      <c r="O158" s="12"/>
      <c r="P158" s="12"/>
      <c r="Q158" s="9"/>
    </row>
    <row r="159" spans="1:17" x14ac:dyDescent="0.35">
      <c r="A159" s="8"/>
      <c r="D159" s="16" t="s">
        <v>221</v>
      </c>
      <c r="E159" s="11" t="s">
        <v>250</v>
      </c>
      <c r="F159" s="27">
        <v>0.34329999999999999</v>
      </c>
      <c r="G159" s="11" t="s">
        <v>9</v>
      </c>
      <c r="H159" s="27">
        <f t="shared" si="2"/>
        <v>0.34329999999999999</v>
      </c>
      <c r="N159" s="9"/>
      <c r="O159" s="12"/>
      <c r="P159" s="12"/>
      <c r="Q159" s="9"/>
    </row>
    <row r="160" spans="1:17" x14ac:dyDescent="0.35">
      <c r="A160" s="8"/>
      <c r="D160" s="16" t="s">
        <v>222</v>
      </c>
      <c r="E160" s="11" t="s">
        <v>250</v>
      </c>
      <c r="F160" s="27">
        <v>1.1444000000000001</v>
      </c>
      <c r="G160" s="11" t="s">
        <v>9</v>
      </c>
      <c r="H160" s="27">
        <f t="shared" si="2"/>
        <v>1.1444000000000001</v>
      </c>
      <c r="N160" s="9"/>
      <c r="O160" s="12"/>
      <c r="P160" s="12"/>
      <c r="Q160" s="9"/>
    </row>
    <row r="161" spans="1:8" x14ac:dyDescent="0.35">
      <c r="A161" s="8"/>
      <c r="D161" s="16" t="s">
        <v>223</v>
      </c>
      <c r="E161" s="11" t="s">
        <v>250</v>
      </c>
      <c r="F161" s="27">
        <v>1.6153999999999999</v>
      </c>
      <c r="G161" s="3" t="s">
        <v>10</v>
      </c>
      <c r="H161" s="27">
        <f t="shared" si="2"/>
        <v>1.6153999999999999</v>
      </c>
    </row>
    <row r="162" spans="1:8" x14ac:dyDescent="0.35">
      <c r="A162" s="8"/>
      <c r="B162" s="8">
        <v>1</v>
      </c>
      <c r="D162" s="16" t="s">
        <v>224</v>
      </c>
      <c r="E162" s="11" t="s">
        <v>250</v>
      </c>
      <c r="F162" s="27">
        <v>4.1489999999999999E-2</v>
      </c>
      <c r="G162" s="11" t="s">
        <v>11</v>
      </c>
      <c r="H162" s="27">
        <f t="shared" si="2"/>
        <v>4.1489999999999999E-2</v>
      </c>
    </row>
    <row r="163" spans="1:8" x14ac:dyDescent="0.35">
      <c r="A163" s="8"/>
      <c r="B163" s="8">
        <v>2</v>
      </c>
      <c r="D163" s="16" t="s">
        <v>225</v>
      </c>
      <c r="E163" s="11" t="s">
        <v>250</v>
      </c>
      <c r="F163" s="27">
        <v>1.6070000000000001E-2</v>
      </c>
      <c r="G163" s="11" t="s">
        <v>11</v>
      </c>
      <c r="H163" s="27">
        <f t="shared" si="2"/>
        <v>1.6070000000000001E-2</v>
      </c>
    </row>
    <row r="164" spans="1:8" x14ac:dyDescent="0.35">
      <c r="A164" s="8"/>
      <c r="B164" s="8">
        <v>3</v>
      </c>
      <c r="D164" s="16" t="s">
        <v>226</v>
      </c>
      <c r="E164" s="11" t="s">
        <v>250</v>
      </c>
      <c r="F164" s="27">
        <v>0.20757999999999999</v>
      </c>
      <c r="G164" s="11" t="s">
        <v>11</v>
      </c>
      <c r="H164" s="27">
        <f t="shared" si="2"/>
        <v>0.20757999999999999</v>
      </c>
    </row>
    <row r="165" spans="1:8" x14ac:dyDescent="0.35">
      <c r="A165" s="8"/>
      <c r="B165" s="8">
        <v>4</v>
      </c>
      <c r="D165" s="16" t="s">
        <v>227</v>
      </c>
      <c r="E165" s="11" t="s">
        <v>250</v>
      </c>
      <c r="F165" s="27">
        <v>5.9319999999999998E-2</v>
      </c>
      <c r="G165" s="11" t="s">
        <v>11</v>
      </c>
      <c r="H165" s="27">
        <f t="shared" si="2"/>
        <v>5.9319999999999998E-2</v>
      </c>
    </row>
    <row r="166" spans="1:8" x14ac:dyDescent="0.35">
      <c r="A166" s="8"/>
      <c r="B166" s="8">
        <v>8</v>
      </c>
      <c r="D166" s="16" t="s">
        <v>228</v>
      </c>
      <c r="E166" s="11" t="s">
        <v>250</v>
      </c>
      <c r="F166" s="27">
        <v>0.36038999999999999</v>
      </c>
      <c r="G166" s="11" t="s">
        <v>11</v>
      </c>
      <c r="H166" s="27">
        <f t="shared" si="2"/>
        <v>0.36038999999999999</v>
      </c>
    </row>
    <row r="167" spans="1:8" x14ac:dyDescent="0.35">
      <c r="A167" s="8"/>
      <c r="B167" s="8">
        <v>9</v>
      </c>
      <c r="D167" s="16" t="s">
        <v>229</v>
      </c>
      <c r="E167" s="11" t="s">
        <v>250</v>
      </c>
      <c r="F167" s="27">
        <v>2.8700000000000002E-3</v>
      </c>
      <c r="G167" s="11" t="s">
        <v>11</v>
      </c>
      <c r="H167" s="27">
        <f t="shared" si="2"/>
        <v>2.8700000000000002E-3</v>
      </c>
    </row>
    <row r="168" spans="1:8" x14ac:dyDescent="0.35">
      <c r="A168" s="8"/>
      <c r="B168" s="8">
        <v>10</v>
      </c>
      <c r="D168" s="16" t="s">
        <v>230</v>
      </c>
      <c r="E168" s="11" t="s">
        <v>250</v>
      </c>
      <c r="F168" s="27">
        <v>7.5429999999999997E-2</v>
      </c>
      <c r="G168" s="11" t="s">
        <v>11</v>
      </c>
      <c r="H168" s="27">
        <f t="shared" si="2"/>
        <v>7.5429999999999997E-2</v>
      </c>
    </row>
    <row r="169" spans="1:8" x14ac:dyDescent="0.35">
      <c r="A169" s="8"/>
      <c r="B169" s="8">
        <v>15</v>
      </c>
      <c r="D169" s="16" t="s">
        <v>231</v>
      </c>
      <c r="E169" s="11" t="s">
        <v>250</v>
      </c>
      <c r="F169" s="27">
        <v>5.8259999999999999E-2</v>
      </c>
      <c r="G169" s="11" t="s">
        <v>11</v>
      </c>
      <c r="H169" s="27">
        <f t="shared" si="2"/>
        <v>5.8259999999999999E-2</v>
      </c>
    </row>
    <row r="170" spans="1:8" x14ac:dyDescent="0.35">
      <c r="A170" s="8"/>
      <c r="B170" s="8">
        <v>16</v>
      </c>
      <c r="D170" s="16" t="s">
        <v>232</v>
      </c>
      <c r="E170" s="11" t="s">
        <v>250</v>
      </c>
      <c r="F170" s="27">
        <v>4.3099999999999996E-3</v>
      </c>
      <c r="G170" s="11" t="s">
        <v>11</v>
      </c>
      <c r="H170" s="27">
        <f t="shared" si="2"/>
        <v>4.3099999999999996E-3</v>
      </c>
    </row>
    <row r="171" spans="1:8" x14ac:dyDescent="0.35">
      <c r="A171" s="8"/>
      <c r="B171" s="8">
        <v>18</v>
      </c>
      <c r="D171" s="16" t="s">
        <v>233</v>
      </c>
      <c r="E171" s="11" t="s">
        <v>250</v>
      </c>
      <c r="F171" s="27">
        <v>1.495E-2</v>
      </c>
      <c r="G171" s="11" t="s">
        <v>11</v>
      </c>
      <c r="H171" s="27">
        <f t="shared" si="2"/>
        <v>1.495E-2</v>
      </c>
    </row>
    <row r="172" spans="1:8" x14ac:dyDescent="0.35">
      <c r="A172" s="8"/>
      <c r="B172" s="8">
        <v>19</v>
      </c>
      <c r="D172" s="16" t="s">
        <v>234</v>
      </c>
      <c r="E172" s="11" t="s">
        <v>250</v>
      </c>
      <c r="F172" s="27">
        <v>5.4299999999999997E-4</v>
      </c>
      <c r="G172" s="11" t="s">
        <v>11</v>
      </c>
      <c r="H172" s="27">
        <f t="shared" si="2"/>
        <v>5.4299999999999997E-4</v>
      </c>
    </row>
    <row r="173" spans="1:8" x14ac:dyDescent="0.35">
      <c r="A173" s="8"/>
      <c r="B173" s="8">
        <v>20</v>
      </c>
      <c r="D173" s="16" t="s">
        <v>235</v>
      </c>
      <c r="E173" s="11" t="s">
        <v>250</v>
      </c>
      <c r="F173" s="27">
        <v>1.2899999999999999E-3</v>
      </c>
      <c r="G173" s="11" t="s">
        <v>11</v>
      </c>
      <c r="H173" s="27">
        <f t="shared" si="2"/>
        <v>1.2899999999999999E-3</v>
      </c>
    </row>
    <row r="174" spans="1:8" x14ac:dyDescent="0.35">
      <c r="A174" s="8"/>
      <c r="B174" s="8">
        <v>21</v>
      </c>
      <c r="D174" s="16" t="s">
        <v>236</v>
      </c>
      <c r="E174" s="11" t="s">
        <v>250</v>
      </c>
      <c r="F174" s="27">
        <v>3.0190000000000002E-2</v>
      </c>
      <c r="G174" s="11" t="s">
        <v>11</v>
      </c>
      <c r="H174" s="27">
        <f t="shared" si="2"/>
        <v>3.0190000000000002E-2</v>
      </c>
    </row>
    <row r="175" spans="1:8" x14ac:dyDescent="0.35">
      <c r="A175" s="8"/>
      <c r="B175" s="8">
        <v>22</v>
      </c>
      <c r="D175" s="16" t="s">
        <v>237</v>
      </c>
      <c r="E175" s="11" t="s">
        <v>250</v>
      </c>
      <c r="F175" s="27">
        <v>5.8790000000000002E-2</v>
      </c>
      <c r="G175" s="11" t="s">
        <v>11</v>
      </c>
      <c r="H175" s="27">
        <f t="shared" si="2"/>
        <v>5.8790000000000002E-2</v>
      </c>
    </row>
    <row r="176" spans="1:8" x14ac:dyDescent="0.35">
      <c r="A176" s="8"/>
      <c r="B176" s="8">
        <v>23</v>
      </c>
      <c r="D176" s="16" t="s">
        <v>238</v>
      </c>
      <c r="E176" s="11" t="s">
        <v>250</v>
      </c>
      <c r="F176" s="27">
        <v>3.3700000000000001E-4</v>
      </c>
      <c r="G176" s="11" t="s">
        <v>11</v>
      </c>
      <c r="H176" s="27">
        <f t="shared" si="2"/>
        <v>3.3700000000000001E-4</v>
      </c>
    </row>
    <row r="177" spans="1:13" x14ac:dyDescent="0.35">
      <c r="A177" s="8"/>
      <c r="B177" s="8">
        <v>24</v>
      </c>
      <c r="D177" s="16" t="s">
        <v>239</v>
      </c>
      <c r="E177" s="11" t="s">
        <v>250</v>
      </c>
      <c r="F177" s="27">
        <v>7.2599999999999998E-2</v>
      </c>
      <c r="G177" s="11" t="s">
        <v>11</v>
      </c>
      <c r="H177" s="27">
        <f t="shared" si="2"/>
        <v>7.2599999999999998E-2</v>
      </c>
    </row>
    <row r="178" spans="1:13" x14ac:dyDescent="0.35">
      <c r="A178" s="8"/>
      <c r="B178" s="8">
        <v>25</v>
      </c>
      <c r="D178" s="16" t="s">
        <v>240</v>
      </c>
      <c r="E178" s="11" t="s">
        <v>250</v>
      </c>
      <c r="F178" s="27">
        <v>4.342E-2</v>
      </c>
      <c r="G178" s="11" t="s">
        <v>11</v>
      </c>
      <c r="H178" s="27">
        <f t="shared" si="2"/>
        <v>4.342E-2</v>
      </c>
    </row>
    <row r="179" spans="1:13" x14ac:dyDescent="0.35">
      <c r="A179" s="8"/>
      <c r="B179" s="8">
        <v>26</v>
      </c>
      <c r="D179" s="16" t="s">
        <v>245</v>
      </c>
      <c r="E179" s="11" t="s">
        <v>250</v>
      </c>
      <c r="F179" s="27">
        <v>2.385E-2</v>
      </c>
      <c r="G179" s="11" t="s">
        <v>11</v>
      </c>
      <c r="H179" s="27">
        <f t="shared" si="2"/>
        <v>2.385E-2</v>
      </c>
    </row>
    <row r="180" spans="1:13" x14ac:dyDescent="0.35">
      <c r="A180" s="8"/>
      <c r="B180" s="8">
        <v>27</v>
      </c>
      <c r="D180" s="16" t="s">
        <v>246</v>
      </c>
      <c r="E180" s="11" t="s">
        <v>250</v>
      </c>
      <c r="F180" s="27">
        <v>6.8510000000000001E-2</v>
      </c>
      <c r="G180" s="11" t="s">
        <v>11</v>
      </c>
      <c r="H180" s="27">
        <f t="shared" si="2"/>
        <v>6.8510000000000001E-2</v>
      </c>
    </row>
    <row r="181" spans="1:13" x14ac:dyDescent="0.35">
      <c r="A181" s="8"/>
      <c r="B181" s="8">
        <v>28</v>
      </c>
      <c r="D181" s="16" t="s">
        <v>247</v>
      </c>
      <c r="E181" s="11" t="s">
        <v>250</v>
      </c>
      <c r="F181" s="27">
        <v>5.9599999999999996E-4</v>
      </c>
      <c r="G181" s="11" t="s">
        <v>11</v>
      </c>
      <c r="H181" s="27">
        <f t="shared" si="2"/>
        <v>5.9599999999999996E-4</v>
      </c>
    </row>
    <row r="182" spans="1:13" x14ac:dyDescent="0.35">
      <c r="A182" s="8"/>
      <c r="B182" s="8">
        <v>29</v>
      </c>
      <c r="D182" s="16" t="s">
        <v>248</v>
      </c>
      <c r="E182" s="11" t="s">
        <v>250</v>
      </c>
      <c r="F182" s="27">
        <v>5.084E-3</v>
      </c>
      <c r="G182" s="11" t="s">
        <v>11</v>
      </c>
      <c r="H182" s="27">
        <f t="shared" si="2"/>
        <v>5.084E-3</v>
      </c>
    </row>
    <row r="183" spans="1:13" x14ac:dyDescent="0.35">
      <c r="A183" s="8"/>
      <c r="B183" s="8">
        <v>30</v>
      </c>
      <c r="D183" s="16" t="s">
        <v>249</v>
      </c>
      <c r="E183" s="11" t="s">
        <v>250</v>
      </c>
      <c r="F183" s="27">
        <v>9.4000000000000004E-3</v>
      </c>
      <c r="G183" s="11" t="s">
        <v>11</v>
      </c>
      <c r="H183" s="27">
        <f t="shared" si="2"/>
        <v>9.4000000000000004E-3</v>
      </c>
    </row>
    <row r="184" spans="1:13" x14ac:dyDescent="0.35">
      <c r="A184" s="8"/>
      <c r="B184" s="8">
        <v>37</v>
      </c>
      <c r="D184" s="16" t="s">
        <v>251</v>
      </c>
      <c r="E184" s="11" t="s">
        <v>250</v>
      </c>
      <c r="F184" s="27">
        <v>9.8000000000000004E-2</v>
      </c>
      <c r="G184" s="11" t="s">
        <v>11</v>
      </c>
      <c r="H184" s="27">
        <f t="shared" si="2"/>
        <v>9.8000000000000004E-2</v>
      </c>
    </row>
    <row r="185" spans="1:13" ht="29" x14ac:dyDescent="0.35">
      <c r="D185" s="16"/>
      <c r="E185" s="6" t="s">
        <v>7</v>
      </c>
      <c r="F185" s="6">
        <f>SUM(F186:F222)</f>
        <v>17.765499999999996</v>
      </c>
      <c r="G185" s="2" t="s">
        <v>12</v>
      </c>
      <c r="H185" s="6">
        <f t="shared" si="2"/>
        <v>17.765499999999996</v>
      </c>
    </row>
    <row r="186" spans="1:13" x14ac:dyDescent="0.35">
      <c r="D186" s="16" t="s">
        <v>27</v>
      </c>
      <c r="E186" s="11" t="s">
        <v>8</v>
      </c>
      <c r="F186" s="27">
        <v>13.160299999999999</v>
      </c>
      <c r="G186" s="3" t="s">
        <v>20</v>
      </c>
      <c r="H186" s="27">
        <f t="shared" si="2"/>
        <v>13.160299999999999</v>
      </c>
      <c r="J186" s="9"/>
      <c r="K186" s="9"/>
      <c r="L186" s="9"/>
      <c r="M186" s="9"/>
    </row>
    <row r="187" spans="1:13" x14ac:dyDescent="0.35">
      <c r="D187" s="16" t="s">
        <v>28</v>
      </c>
      <c r="E187" s="3" t="s">
        <v>18</v>
      </c>
      <c r="F187" s="27">
        <v>1.8834</v>
      </c>
      <c r="G187" s="3" t="s">
        <v>20</v>
      </c>
      <c r="H187" s="27">
        <f t="shared" si="2"/>
        <v>1.8834</v>
      </c>
      <c r="J187" s="9"/>
      <c r="K187" s="12"/>
      <c r="L187" s="12"/>
      <c r="M187" s="9"/>
    </row>
    <row r="188" spans="1:13" x14ac:dyDescent="0.35">
      <c r="D188" s="16" t="s">
        <v>29</v>
      </c>
      <c r="E188" s="3" t="s">
        <v>18</v>
      </c>
      <c r="F188" s="27">
        <v>1.4444999999999999</v>
      </c>
      <c r="G188" s="3" t="s">
        <v>20</v>
      </c>
      <c r="H188" s="27">
        <f t="shared" si="2"/>
        <v>1.4444999999999999</v>
      </c>
      <c r="J188" s="9"/>
      <c r="K188" s="12"/>
      <c r="L188" s="12"/>
      <c r="M188" s="9"/>
    </row>
    <row r="189" spans="1:13" x14ac:dyDescent="0.35">
      <c r="D189" s="16" t="s">
        <v>154</v>
      </c>
      <c r="E189" s="3" t="s">
        <v>18</v>
      </c>
      <c r="F189" s="27">
        <v>0.1323</v>
      </c>
      <c r="G189" s="3" t="s">
        <v>20</v>
      </c>
      <c r="H189" s="27">
        <f t="shared" si="2"/>
        <v>0.1323</v>
      </c>
      <c r="J189" s="9"/>
      <c r="K189" s="12"/>
      <c r="L189" s="12"/>
      <c r="M189" s="9"/>
    </row>
    <row r="190" spans="1:13" x14ac:dyDescent="0.35">
      <c r="D190" s="16" t="s">
        <v>155</v>
      </c>
      <c r="E190" s="11" t="s">
        <v>9</v>
      </c>
      <c r="F190" s="27">
        <v>6.2899999999999998E-2</v>
      </c>
      <c r="G190" s="3" t="s">
        <v>20</v>
      </c>
      <c r="H190" s="27">
        <f t="shared" si="2"/>
        <v>6.2899999999999998E-2</v>
      </c>
      <c r="J190" s="9"/>
      <c r="K190" s="9"/>
      <c r="L190" s="9"/>
      <c r="M190" s="9"/>
    </row>
    <row r="191" spans="1:13" x14ac:dyDescent="0.35">
      <c r="D191" s="16" t="s">
        <v>156</v>
      </c>
      <c r="E191" s="11" t="s">
        <v>250</v>
      </c>
      <c r="F191" s="27">
        <v>0.45440000000000003</v>
      </c>
      <c r="G191" s="3" t="s">
        <v>20</v>
      </c>
      <c r="H191" s="27">
        <f t="shared" si="2"/>
        <v>0.45440000000000003</v>
      </c>
      <c r="J191" s="9"/>
      <c r="K191" s="9"/>
      <c r="L191" s="9"/>
      <c r="M191" s="9"/>
    </row>
    <row r="192" spans="1:13" x14ac:dyDescent="0.35">
      <c r="D192" s="16" t="s">
        <v>157</v>
      </c>
      <c r="E192" s="11" t="s">
        <v>250</v>
      </c>
      <c r="F192" s="27">
        <v>6.7999999999999996E-3</v>
      </c>
      <c r="G192" s="3" t="s">
        <v>20</v>
      </c>
      <c r="H192" s="27">
        <f t="shared" si="2"/>
        <v>6.7999999999999996E-3</v>
      </c>
      <c r="J192" s="9"/>
      <c r="K192" s="12"/>
      <c r="L192" s="12"/>
      <c r="M192" s="9"/>
    </row>
    <row r="193" spans="4:13" x14ac:dyDescent="0.35">
      <c r="D193" s="16" t="s">
        <v>158</v>
      </c>
      <c r="E193" s="11" t="s">
        <v>250</v>
      </c>
      <c r="F193" s="27">
        <v>2.5999999999999999E-3</v>
      </c>
      <c r="G193" s="3" t="s">
        <v>20</v>
      </c>
      <c r="H193" s="27">
        <f t="shared" si="2"/>
        <v>2.5999999999999999E-3</v>
      </c>
      <c r="J193" s="9"/>
      <c r="K193" s="12"/>
      <c r="L193" s="12"/>
      <c r="M193" s="9"/>
    </row>
    <row r="194" spans="4:13" x14ac:dyDescent="0.35">
      <c r="D194" s="16" t="s">
        <v>159</v>
      </c>
      <c r="E194" s="11" t="s">
        <v>250</v>
      </c>
      <c r="F194" s="27">
        <v>1.0500000000000001E-2</v>
      </c>
      <c r="G194" s="3" t="s">
        <v>20</v>
      </c>
      <c r="H194" s="27">
        <f t="shared" si="2"/>
        <v>1.0500000000000001E-2</v>
      </c>
      <c r="J194" s="9"/>
      <c r="K194" s="12"/>
      <c r="L194" s="12"/>
      <c r="M194" s="9"/>
    </row>
    <row r="195" spans="4:13" x14ac:dyDescent="0.35">
      <c r="D195" s="16" t="s">
        <v>160</v>
      </c>
      <c r="E195" s="11" t="s">
        <v>250</v>
      </c>
      <c r="F195" s="27">
        <v>1.32E-2</v>
      </c>
      <c r="G195" s="3" t="s">
        <v>20</v>
      </c>
      <c r="H195" s="27">
        <f t="shared" si="2"/>
        <v>1.32E-2</v>
      </c>
      <c r="J195" s="9"/>
      <c r="K195" s="12"/>
      <c r="L195" s="12"/>
      <c r="M195" s="9"/>
    </row>
    <row r="196" spans="4:13" x14ac:dyDescent="0.35">
      <c r="D196" s="16" t="s">
        <v>161</v>
      </c>
      <c r="E196" s="11" t="s">
        <v>250</v>
      </c>
      <c r="F196" s="27">
        <v>6.6E-3</v>
      </c>
      <c r="G196" s="3" t="s">
        <v>20</v>
      </c>
      <c r="H196" s="27">
        <f t="shared" si="2"/>
        <v>6.6E-3</v>
      </c>
      <c r="J196" s="9"/>
      <c r="K196" s="12"/>
      <c r="L196" s="12"/>
      <c r="M196" s="9"/>
    </row>
    <row r="197" spans="4:13" x14ac:dyDescent="0.35">
      <c r="D197" s="16" t="s">
        <v>162</v>
      </c>
      <c r="E197" s="11" t="s">
        <v>250</v>
      </c>
      <c r="F197" s="27">
        <v>3.2000000000000002E-3</v>
      </c>
      <c r="G197" s="3" t="s">
        <v>20</v>
      </c>
      <c r="H197" s="27">
        <f t="shared" si="2"/>
        <v>3.2000000000000002E-3</v>
      </c>
      <c r="J197" s="9"/>
      <c r="K197" s="12"/>
      <c r="L197" s="12"/>
      <c r="M197" s="9"/>
    </row>
    <row r="198" spans="4:13" x14ac:dyDescent="0.35">
      <c r="D198" s="16" t="s">
        <v>163</v>
      </c>
      <c r="E198" s="11" t="s">
        <v>250</v>
      </c>
      <c r="F198" s="27">
        <v>5.7999999999999996E-3</v>
      </c>
      <c r="G198" s="3" t="s">
        <v>20</v>
      </c>
      <c r="H198" s="27">
        <f t="shared" si="2"/>
        <v>5.7999999999999996E-3</v>
      </c>
      <c r="J198" s="9"/>
      <c r="K198" s="12"/>
      <c r="L198" s="12"/>
      <c r="M198" s="9"/>
    </row>
    <row r="199" spans="4:13" x14ac:dyDescent="0.35">
      <c r="D199" s="16" t="s">
        <v>164</v>
      </c>
      <c r="E199" s="11" t="s">
        <v>250</v>
      </c>
      <c r="F199" s="27">
        <v>6.1999999999999998E-3</v>
      </c>
      <c r="G199" s="3" t="s">
        <v>20</v>
      </c>
      <c r="H199" s="27">
        <f t="shared" si="2"/>
        <v>6.1999999999999998E-3</v>
      </c>
      <c r="J199" s="9"/>
      <c r="K199" s="12"/>
      <c r="L199" s="12"/>
      <c r="M199" s="9"/>
    </row>
    <row r="200" spans="4:13" x14ac:dyDescent="0.35">
      <c r="D200" s="16" t="s">
        <v>165</v>
      </c>
      <c r="E200" s="11" t="s">
        <v>250</v>
      </c>
      <c r="F200" s="27">
        <v>3.8E-3</v>
      </c>
      <c r="G200" s="3" t="s">
        <v>20</v>
      </c>
      <c r="H200" s="27">
        <f t="shared" si="2"/>
        <v>3.8E-3</v>
      </c>
      <c r="J200" s="9"/>
      <c r="K200" s="12"/>
      <c r="L200" s="12"/>
      <c r="M200" s="9"/>
    </row>
    <row r="201" spans="4:13" x14ac:dyDescent="0.35">
      <c r="D201" s="16" t="s">
        <v>166</v>
      </c>
      <c r="E201" s="11" t="s">
        <v>250</v>
      </c>
      <c r="F201" s="27">
        <v>3.8E-3</v>
      </c>
      <c r="G201" s="3" t="s">
        <v>20</v>
      </c>
      <c r="H201" s="27">
        <f t="shared" si="2"/>
        <v>3.8E-3</v>
      </c>
      <c r="J201" s="9"/>
      <c r="K201" s="12"/>
      <c r="L201" s="12"/>
      <c r="M201" s="9"/>
    </row>
    <row r="202" spans="4:13" x14ac:dyDescent="0.35">
      <c r="D202" s="16" t="s">
        <v>167</v>
      </c>
      <c r="E202" s="11" t="s">
        <v>250</v>
      </c>
      <c r="F202" s="27">
        <v>4.1999999999999997E-3</v>
      </c>
      <c r="G202" s="3" t="s">
        <v>20</v>
      </c>
      <c r="H202" s="27">
        <f t="shared" si="2"/>
        <v>4.1999999999999997E-3</v>
      </c>
      <c r="J202" s="9"/>
      <c r="K202" s="12"/>
      <c r="L202" s="12"/>
      <c r="M202" s="9"/>
    </row>
    <row r="203" spans="4:13" x14ac:dyDescent="0.35">
      <c r="D203" s="16" t="s">
        <v>168</v>
      </c>
      <c r="E203" s="11" t="s">
        <v>250</v>
      </c>
      <c r="F203" s="27">
        <v>4.4000000000000003E-3</v>
      </c>
      <c r="G203" s="3" t="s">
        <v>20</v>
      </c>
      <c r="H203" s="27">
        <f t="shared" si="2"/>
        <v>4.4000000000000003E-3</v>
      </c>
      <c r="J203" s="9"/>
      <c r="K203" s="12"/>
      <c r="L203" s="12"/>
      <c r="M203" s="9"/>
    </row>
    <row r="204" spans="4:13" x14ac:dyDescent="0.35">
      <c r="D204" s="16" t="s">
        <v>169</v>
      </c>
      <c r="E204" s="11" t="s">
        <v>250</v>
      </c>
      <c r="F204" s="27">
        <v>4.5999999999999999E-3</v>
      </c>
      <c r="G204" s="3" t="s">
        <v>20</v>
      </c>
      <c r="H204" s="27">
        <f t="shared" ref="H204:H267" si="3">F204</f>
        <v>4.5999999999999999E-3</v>
      </c>
      <c r="J204" s="9"/>
      <c r="K204" s="12"/>
      <c r="L204" s="12"/>
      <c r="M204" s="9"/>
    </row>
    <row r="205" spans="4:13" x14ac:dyDescent="0.35">
      <c r="D205" s="16" t="s">
        <v>170</v>
      </c>
      <c r="E205" s="11" t="s">
        <v>250</v>
      </c>
      <c r="F205" s="27">
        <v>1.8E-3</v>
      </c>
      <c r="G205" s="3" t="s">
        <v>20</v>
      </c>
      <c r="H205" s="27">
        <f t="shared" si="3"/>
        <v>1.8E-3</v>
      </c>
      <c r="J205" s="9"/>
      <c r="K205" s="12"/>
      <c r="L205" s="12"/>
      <c r="M205" s="9"/>
    </row>
    <row r="206" spans="4:13" x14ac:dyDescent="0.35">
      <c r="D206" s="16" t="s">
        <v>171</v>
      </c>
      <c r="E206" s="11" t="s">
        <v>250</v>
      </c>
      <c r="F206" s="27">
        <v>1.8E-3</v>
      </c>
      <c r="G206" s="3" t="s">
        <v>20</v>
      </c>
      <c r="H206" s="27">
        <f t="shared" si="3"/>
        <v>1.8E-3</v>
      </c>
      <c r="J206" s="9"/>
      <c r="K206" s="12"/>
      <c r="L206" s="12"/>
      <c r="M206" s="9"/>
    </row>
    <row r="207" spans="4:13" x14ac:dyDescent="0.35">
      <c r="D207" s="16" t="s">
        <v>172</v>
      </c>
      <c r="E207" s="11" t="s">
        <v>250</v>
      </c>
      <c r="F207" s="27">
        <v>2.5000000000000001E-3</v>
      </c>
      <c r="G207" s="3" t="s">
        <v>20</v>
      </c>
      <c r="H207" s="27">
        <f t="shared" si="3"/>
        <v>2.5000000000000001E-3</v>
      </c>
      <c r="J207" s="9"/>
      <c r="K207" s="12"/>
      <c r="L207" s="12"/>
      <c r="M207" s="9"/>
    </row>
    <row r="208" spans="4:13" x14ac:dyDescent="0.35">
      <c r="D208" s="16" t="s">
        <v>173</v>
      </c>
      <c r="E208" s="11" t="s">
        <v>250</v>
      </c>
      <c r="F208" s="27">
        <v>5.7000000000000002E-3</v>
      </c>
      <c r="G208" s="3" t="s">
        <v>20</v>
      </c>
      <c r="H208" s="27">
        <f t="shared" si="3"/>
        <v>5.7000000000000002E-3</v>
      </c>
      <c r="J208" s="9"/>
      <c r="K208" s="12"/>
      <c r="L208" s="12"/>
      <c r="M208" s="9"/>
    </row>
    <row r="209" spans="4:17" x14ac:dyDescent="0.35">
      <c r="D209" s="16" t="s">
        <v>174</v>
      </c>
      <c r="E209" s="11" t="s">
        <v>250</v>
      </c>
      <c r="F209" s="27">
        <v>5.1000000000000004E-3</v>
      </c>
      <c r="G209" s="3" t="s">
        <v>20</v>
      </c>
      <c r="H209" s="27">
        <f t="shared" si="3"/>
        <v>5.1000000000000004E-3</v>
      </c>
      <c r="J209" s="9"/>
      <c r="K209" s="12"/>
      <c r="L209" s="12"/>
      <c r="M209" s="9"/>
    </row>
    <row r="210" spans="4:17" x14ac:dyDescent="0.35">
      <c r="D210" s="16" t="s">
        <v>175</v>
      </c>
      <c r="E210" s="11" t="s">
        <v>250</v>
      </c>
      <c r="F210" s="27">
        <v>2.8999999999999998E-3</v>
      </c>
      <c r="G210" s="3" t="s">
        <v>20</v>
      </c>
      <c r="H210" s="27">
        <f t="shared" si="3"/>
        <v>2.8999999999999998E-3</v>
      </c>
      <c r="J210" s="9"/>
      <c r="K210" s="12"/>
      <c r="L210" s="12"/>
      <c r="M210" s="9"/>
    </row>
    <row r="211" spans="4:17" x14ac:dyDescent="0.35">
      <c r="D211" s="16" t="s">
        <v>176</v>
      </c>
      <c r="E211" s="11" t="s">
        <v>250</v>
      </c>
      <c r="F211" s="27">
        <v>5.5999999999999999E-3</v>
      </c>
      <c r="G211" s="3" t="s">
        <v>20</v>
      </c>
      <c r="H211" s="27">
        <f t="shared" si="3"/>
        <v>5.5999999999999999E-3</v>
      </c>
      <c r="J211" s="9"/>
      <c r="K211" s="12"/>
      <c r="L211" s="12"/>
      <c r="M211" s="9"/>
    </row>
    <row r="212" spans="4:17" x14ac:dyDescent="0.35">
      <c r="D212" s="16" t="s">
        <v>177</v>
      </c>
      <c r="E212" s="11" t="s">
        <v>250</v>
      </c>
      <c r="F212" s="27">
        <v>5.4999999999999997E-3</v>
      </c>
      <c r="G212" s="3" t="s">
        <v>20</v>
      </c>
      <c r="H212" s="27">
        <f t="shared" si="3"/>
        <v>5.4999999999999997E-3</v>
      </c>
      <c r="J212" s="9"/>
      <c r="K212" s="12"/>
      <c r="L212" s="12"/>
      <c r="M212" s="9"/>
    </row>
    <row r="213" spans="4:17" x14ac:dyDescent="0.35">
      <c r="D213" s="16" t="s">
        <v>178</v>
      </c>
      <c r="E213" s="11" t="s">
        <v>250</v>
      </c>
      <c r="F213" s="27">
        <v>4.8999999999999998E-3</v>
      </c>
      <c r="G213" s="3" t="s">
        <v>20</v>
      </c>
      <c r="H213" s="27">
        <f t="shared" si="3"/>
        <v>4.8999999999999998E-3</v>
      </c>
      <c r="J213" s="9"/>
      <c r="K213" s="12"/>
      <c r="L213" s="12"/>
      <c r="M213" s="9"/>
    </row>
    <row r="214" spans="4:17" x14ac:dyDescent="0.35">
      <c r="D214" s="16" t="s">
        <v>179</v>
      </c>
      <c r="E214" s="11" t="s">
        <v>250</v>
      </c>
      <c r="F214" s="27">
        <v>3.8E-3</v>
      </c>
      <c r="G214" s="3" t="s">
        <v>20</v>
      </c>
      <c r="H214" s="27">
        <f t="shared" si="3"/>
        <v>3.8E-3</v>
      </c>
      <c r="J214" s="9"/>
      <c r="K214" s="12"/>
      <c r="L214" s="12"/>
      <c r="M214" s="9"/>
    </row>
    <row r="215" spans="4:17" x14ac:dyDescent="0.35">
      <c r="D215" s="16" t="s">
        <v>180</v>
      </c>
      <c r="E215" s="11" t="s">
        <v>250</v>
      </c>
      <c r="F215" s="27">
        <v>5.4000000000000003E-3</v>
      </c>
      <c r="G215" s="3" t="s">
        <v>20</v>
      </c>
      <c r="H215" s="27">
        <f t="shared" si="3"/>
        <v>5.4000000000000003E-3</v>
      </c>
      <c r="J215" s="9"/>
      <c r="K215" s="12"/>
      <c r="L215" s="12"/>
      <c r="M215" s="9"/>
    </row>
    <row r="216" spans="4:17" x14ac:dyDescent="0.35">
      <c r="D216" s="16" t="s">
        <v>181</v>
      </c>
      <c r="E216" s="11" t="s">
        <v>250</v>
      </c>
      <c r="F216" s="27">
        <v>4.7000000000000002E-3</v>
      </c>
      <c r="G216" s="3" t="s">
        <v>20</v>
      </c>
      <c r="H216" s="27">
        <f t="shared" si="3"/>
        <v>4.7000000000000002E-3</v>
      </c>
      <c r="J216" s="9"/>
      <c r="K216" s="12"/>
      <c r="L216" s="12"/>
      <c r="M216" s="9"/>
    </row>
    <row r="217" spans="4:17" x14ac:dyDescent="0.35">
      <c r="D217" s="16" t="s">
        <v>182</v>
      </c>
      <c r="E217" s="11" t="s">
        <v>250</v>
      </c>
      <c r="F217" s="27">
        <v>1.9E-3</v>
      </c>
      <c r="G217" s="3" t="s">
        <v>20</v>
      </c>
      <c r="H217" s="27">
        <f t="shared" si="3"/>
        <v>1.9E-3</v>
      </c>
      <c r="J217" s="9"/>
      <c r="K217" s="12"/>
      <c r="L217" s="12"/>
      <c r="M217" s="9"/>
    </row>
    <row r="218" spans="4:17" x14ac:dyDescent="0.35">
      <c r="D218" s="16" t="s">
        <v>185</v>
      </c>
      <c r="E218" s="11" t="s">
        <v>250</v>
      </c>
      <c r="F218" s="27">
        <v>4.1999999999999997E-3</v>
      </c>
      <c r="G218" s="3" t="s">
        <v>20</v>
      </c>
      <c r="H218" s="27">
        <f t="shared" si="3"/>
        <v>4.1999999999999997E-3</v>
      </c>
      <c r="J218" s="9"/>
      <c r="K218" s="12"/>
      <c r="L218" s="12"/>
      <c r="M218" s="9"/>
    </row>
    <row r="219" spans="4:17" x14ac:dyDescent="0.35">
      <c r="D219" s="16" t="s">
        <v>241</v>
      </c>
      <c r="E219" s="11" t="s">
        <v>250</v>
      </c>
      <c r="F219" s="27">
        <v>1.8E-3</v>
      </c>
      <c r="G219" s="3" t="s">
        <v>20</v>
      </c>
      <c r="H219" s="27">
        <f t="shared" si="3"/>
        <v>1.8E-3</v>
      </c>
      <c r="J219" s="9"/>
      <c r="K219" s="12"/>
      <c r="L219" s="12"/>
      <c r="M219" s="9"/>
    </row>
    <row r="220" spans="4:17" x14ac:dyDescent="0.35">
      <c r="D220" s="16" t="s">
        <v>242</v>
      </c>
      <c r="E220" s="11" t="s">
        <v>250</v>
      </c>
      <c r="F220" s="27">
        <v>5.1999999999999998E-3</v>
      </c>
      <c r="G220" s="3" t="s">
        <v>20</v>
      </c>
      <c r="H220" s="27">
        <f t="shared" si="3"/>
        <v>5.1999999999999998E-3</v>
      </c>
      <c r="J220" s="9"/>
      <c r="K220" s="12"/>
      <c r="L220" s="12"/>
      <c r="M220" s="9"/>
    </row>
    <row r="221" spans="4:17" x14ac:dyDescent="0.35">
      <c r="D221" s="16" t="s">
        <v>243</v>
      </c>
      <c r="E221" s="11" t="s">
        <v>250</v>
      </c>
      <c r="F221" s="27">
        <v>0.43980000000000002</v>
      </c>
      <c r="G221" s="3" t="s">
        <v>20</v>
      </c>
      <c r="H221" s="27">
        <f t="shared" si="3"/>
        <v>0.43980000000000002</v>
      </c>
      <c r="J221" s="9"/>
      <c r="K221" s="12"/>
      <c r="L221" s="12"/>
      <c r="M221" s="9"/>
    </row>
    <row r="222" spans="4:17" x14ac:dyDescent="0.35">
      <c r="D222" s="16" t="s">
        <v>244</v>
      </c>
      <c r="E222" s="11" t="s">
        <v>250</v>
      </c>
      <c r="F222" s="27">
        <v>4.9399999999999999E-2</v>
      </c>
      <c r="G222" s="3" t="s">
        <v>20</v>
      </c>
      <c r="H222" s="27">
        <f t="shared" si="3"/>
        <v>4.9399999999999999E-2</v>
      </c>
      <c r="J222" s="9"/>
      <c r="K222" s="12"/>
      <c r="L222" s="12"/>
      <c r="M222" s="9"/>
    </row>
    <row r="223" spans="4:17" ht="29" x14ac:dyDescent="0.35">
      <c r="D223" s="16"/>
      <c r="E223" s="6" t="s">
        <v>7</v>
      </c>
      <c r="F223" s="6">
        <f>SUM(F224:F264)</f>
        <v>15.206699999999998</v>
      </c>
      <c r="G223" s="2" t="s">
        <v>13</v>
      </c>
      <c r="H223" s="6">
        <f t="shared" si="3"/>
        <v>15.206699999999998</v>
      </c>
      <c r="N223" s="9"/>
      <c r="O223" s="9"/>
      <c r="P223" s="9"/>
      <c r="Q223" s="9"/>
    </row>
    <row r="224" spans="4:17" x14ac:dyDescent="0.35">
      <c r="D224" s="16" t="s">
        <v>53</v>
      </c>
      <c r="E224" s="11" t="s">
        <v>8</v>
      </c>
      <c r="F224" s="27">
        <v>3.9800000000000002E-2</v>
      </c>
      <c r="G224" s="11" t="s">
        <v>257</v>
      </c>
      <c r="H224" s="27">
        <f t="shared" si="3"/>
        <v>3.9800000000000002E-2</v>
      </c>
    </row>
    <row r="225" spans="4:17" x14ac:dyDescent="0.35">
      <c r="D225" s="16" t="s">
        <v>67</v>
      </c>
      <c r="E225" s="11" t="s">
        <v>8</v>
      </c>
      <c r="F225" s="27">
        <v>7.46E-2</v>
      </c>
      <c r="G225" s="11" t="s">
        <v>257</v>
      </c>
      <c r="H225" s="27">
        <f t="shared" si="3"/>
        <v>7.46E-2</v>
      </c>
    </row>
    <row r="226" spans="4:17" x14ac:dyDescent="0.35">
      <c r="D226" s="16" t="s">
        <v>68</v>
      </c>
      <c r="E226" s="3" t="s">
        <v>8</v>
      </c>
      <c r="F226" s="27">
        <v>4.8599999999999997E-2</v>
      </c>
      <c r="G226" s="11" t="s">
        <v>257</v>
      </c>
      <c r="H226" s="27">
        <f t="shared" si="3"/>
        <v>4.8599999999999997E-2</v>
      </c>
    </row>
    <row r="227" spans="4:17" x14ac:dyDescent="0.35">
      <c r="D227" s="16" t="s">
        <v>69</v>
      </c>
      <c r="E227" s="3" t="s">
        <v>18</v>
      </c>
      <c r="F227" s="27">
        <v>7.0900000000000005E-2</v>
      </c>
      <c r="G227" s="11" t="s">
        <v>257</v>
      </c>
      <c r="H227" s="27">
        <f t="shared" si="3"/>
        <v>7.0900000000000005E-2</v>
      </c>
      <c r="N227" s="9"/>
      <c r="O227" s="12"/>
      <c r="P227" s="12"/>
      <c r="Q227" s="9"/>
    </row>
    <row r="228" spans="4:17" x14ac:dyDescent="0.35">
      <c r="D228" s="16" t="s">
        <v>70</v>
      </c>
      <c r="E228" s="3" t="s">
        <v>18</v>
      </c>
      <c r="F228" s="27">
        <v>3.9600000000000003E-2</v>
      </c>
      <c r="G228" s="11" t="s">
        <v>257</v>
      </c>
      <c r="H228" s="27">
        <f t="shared" si="3"/>
        <v>3.9600000000000003E-2</v>
      </c>
      <c r="N228" s="9"/>
      <c r="O228" s="12"/>
      <c r="P228" s="12"/>
      <c r="Q228" s="9"/>
    </row>
    <row r="229" spans="4:17" x14ac:dyDescent="0.35">
      <c r="D229" s="16" t="s">
        <v>71</v>
      </c>
      <c r="E229" s="3" t="s">
        <v>18</v>
      </c>
      <c r="F229" s="27">
        <v>9.0200000000000002E-2</v>
      </c>
      <c r="G229" s="11" t="s">
        <v>257</v>
      </c>
      <c r="H229" s="27">
        <f t="shared" si="3"/>
        <v>9.0200000000000002E-2</v>
      </c>
      <c r="N229" s="9"/>
      <c r="O229" s="12"/>
      <c r="P229" s="12"/>
      <c r="Q229" s="9"/>
    </row>
    <row r="230" spans="4:17" x14ac:dyDescent="0.35">
      <c r="D230" s="16" t="s">
        <v>115</v>
      </c>
      <c r="E230" s="3" t="s">
        <v>18</v>
      </c>
      <c r="F230" s="27">
        <v>0.1847</v>
      </c>
      <c r="G230" s="11" t="s">
        <v>257</v>
      </c>
      <c r="H230" s="27">
        <f t="shared" si="3"/>
        <v>0.1847</v>
      </c>
      <c r="N230" s="9"/>
      <c r="O230" s="12"/>
      <c r="P230" s="12"/>
      <c r="Q230" s="9"/>
    </row>
    <row r="231" spans="4:17" x14ac:dyDescent="0.35">
      <c r="D231" s="16" t="s">
        <v>116</v>
      </c>
      <c r="E231" s="3" t="s">
        <v>18</v>
      </c>
      <c r="F231" s="27">
        <v>0.12</v>
      </c>
      <c r="G231" s="11" t="s">
        <v>257</v>
      </c>
      <c r="H231" s="27">
        <f t="shared" si="3"/>
        <v>0.12</v>
      </c>
      <c r="N231" s="9"/>
      <c r="O231" s="9"/>
      <c r="P231" s="9"/>
      <c r="Q231" s="9"/>
    </row>
    <row r="232" spans="4:17" x14ac:dyDescent="0.35">
      <c r="D232" s="16" t="s">
        <v>117</v>
      </c>
      <c r="E232" s="11" t="s">
        <v>18</v>
      </c>
      <c r="F232" s="27">
        <v>9.64E-2</v>
      </c>
      <c r="G232" s="11" t="s">
        <v>257</v>
      </c>
      <c r="H232" s="27">
        <f t="shared" si="3"/>
        <v>9.64E-2</v>
      </c>
    </row>
    <row r="233" spans="4:17" x14ac:dyDescent="0.35">
      <c r="D233" s="16" t="s">
        <v>118</v>
      </c>
      <c r="E233" s="11" t="s">
        <v>18</v>
      </c>
      <c r="F233" s="27">
        <v>3.6200000000000003E-2</v>
      </c>
      <c r="G233" s="11" t="s">
        <v>257</v>
      </c>
      <c r="H233" s="27">
        <f t="shared" si="3"/>
        <v>3.6200000000000003E-2</v>
      </c>
    </row>
    <row r="234" spans="4:17" x14ac:dyDescent="0.35">
      <c r="D234" s="16" t="s">
        <v>119</v>
      </c>
      <c r="E234" s="11" t="s">
        <v>9</v>
      </c>
      <c r="F234" s="27">
        <v>7.5399999999999995E-2</v>
      </c>
      <c r="G234" s="11" t="s">
        <v>257</v>
      </c>
      <c r="H234" s="27">
        <f t="shared" si="3"/>
        <v>7.5399999999999995E-2</v>
      </c>
    </row>
    <row r="235" spans="4:17" x14ac:dyDescent="0.35">
      <c r="D235" s="16" t="s">
        <v>120</v>
      </c>
      <c r="E235" s="11" t="s">
        <v>9</v>
      </c>
      <c r="F235" s="27">
        <v>0.1774</v>
      </c>
      <c r="G235" s="11" t="s">
        <v>257</v>
      </c>
      <c r="H235" s="27">
        <f t="shared" si="3"/>
        <v>0.1774</v>
      </c>
    </row>
    <row r="236" spans="4:17" x14ac:dyDescent="0.35">
      <c r="D236" s="16" t="s">
        <v>121</v>
      </c>
      <c r="E236" s="11" t="s">
        <v>9</v>
      </c>
      <c r="F236" s="27">
        <v>3.5400000000000001E-2</v>
      </c>
      <c r="G236" s="11" t="s">
        <v>257</v>
      </c>
      <c r="H236" s="27">
        <f t="shared" si="3"/>
        <v>3.5400000000000001E-2</v>
      </c>
    </row>
    <row r="237" spans="4:17" x14ac:dyDescent="0.35">
      <c r="D237" s="16" t="s">
        <v>122</v>
      </c>
      <c r="E237" s="11" t="s">
        <v>9</v>
      </c>
      <c r="F237" s="27">
        <v>3.0200000000000001E-2</v>
      </c>
      <c r="G237" s="11" t="s">
        <v>257</v>
      </c>
      <c r="H237" s="27">
        <f t="shared" si="3"/>
        <v>3.0200000000000001E-2</v>
      </c>
    </row>
    <row r="238" spans="4:17" x14ac:dyDescent="0.35">
      <c r="D238" s="16" t="s">
        <v>123</v>
      </c>
      <c r="E238" s="11" t="s">
        <v>9</v>
      </c>
      <c r="F238" s="27">
        <v>3.0800000000000001E-2</v>
      </c>
      <c r="G238" s="11" t="s">
        <v>257</v>
      </c>
      <c r="H238" s="27">
        <f t="shared" si="3"/>
        <v>3.0800000000000001E-2</v>
      </c>
    </row>
    <row r="239" spans="4:17" x14ac:dyDescent="0.35">
      <c r="D239" s="16" t="s">
        <v>124</v>
      </c>
      <c r="E239" s="11" t="s">
        <v>9</v>
      </c>
      <c r="F239" s="27">
        <v>1.89E-2</v>
      </c>
      <c r="G239" s="11" t="s">
        <v>257</v>
      </c>
      <c r="H239" s="27">
        <f t="shared" si="3"/>
        <v>1.89E-2</v>
      </c>
    </row>
    <row r="240" spans="4:17" x14ac:dyDescent="0.35">
      <c r="D240" s="16" t="s">
        <v>125</v>
      </c>
      <c r="E240" s="11" t="s">
        <v>9</v>
      </c>
      <c r="F240" s="27">
        <v>3.9199999999999999E-2</v>
      </c>
      <c r="G240" s="11" t="s">
        <v>257</v>
      </c>
      <c r="H240" s="27">
        <f t="shared" si="3"/>
        <v>3.9199999999999999E-2</v>
      </c>
    </row>
    <row r="241" spans="4:17" x14ac:dyDescent="0.35">
      <c r="D241" s="16" t="s">
        <v>126</v>
      </c>
      <c r="E241" s="11" t="s">
        <v>9</v>
      </c>
      <c r="F241" s="27">
        <v>3.27E-2</v>
      </c>
      <c r="G241" s="11" t="s">
        <v>257</v>
      </c>
      <c r="H241" s="27">
        <f t="shared" si="3"/>
        <v>3.27E-2</v>
      </c>
    </row>
    <row r="242" spans="4:17" x14ac:dyDescent="0.35">
      <c r="D242" s="16" t="s">
        <v>127</v>
      </c>
      <c r="E242" s="11" t="s">
        <v>9</v>
      </c>
      <c r="F242" s="27">
        <v>1.9599999999999999E-2</v>
      </c>
      <c r="G242" s="11" t="s">
        <v>257</v>
      </c>
      <c r="H242" s="27">
        <f t="shared" si="3"/>
        <v>1.9599999999999999E-2</v>
      </c>
    </row>
    <row r="243" spans="4:17" x14ac:dyDescent="0.35">
      <c r="D243" s="16" t="s">
        <v>258</v>
      </c>
      <c r="E243" s="11" t="s">
        <v>9</v>
      </c>
      <c r="F243" s="27">
        <v>5.8999999999999999E-3</v>
      </c>
      <c r="G243" s="11" t="s">
        <v>257</v>
      </c>
      <c r="H243" s="27">
        <f t="shared" si="3"/>
        <v>5.8999999999999999E-3</v>
      </c>
    </row>
    <row r="244" spans="4:17" x14ac:dyDescent="0.35">
      <c r="D244" s="16" t="s">
        <v>259</v>
      </c>
      <c r="E244" s="35" t="s">
        <v>9</v>
      </c>
      <c r="F244" s="35">
        <v>0.2</v>
      </c>
      <c r="G244" s="35" t="s">
        <v>257</v>
      </c>
      <c r="H244" s="35">
        <f t="shared" si="3"/>
        <v>0.2</v>
      </c>
    </row>
    <row r="245" spans="4:17" x14ac:dyDescent="0.35">
      <c r="D245" s="16" t="s">
        <v>261</v>
      </c>
      <c r="E245" s="11" t="s">
        <v>9</v>
      </c>
      <c r="F245" s="27">
        <v>1.11E-2</v>
      </c>
      <c r="G245" s="11" t="s">
        <v>257</v>
      </c>
      <c r="H245" s="27">
        <f t="shared" si="3"/>
        <v>1.11E-2</v>
      </c>
    </row>
    <row r="246" spans="4:17" x14ac:dyDescent="0.35">
      <c r="D246" s="16" t="s">
        <v>262</v>
      </c>
      <c r="E246" s="11" t="s">
        <v>10</v>
      </c>
      <c r="F246" s="27">
        <v>1.3813</v>
      </c>
      <c r="G246" s="11" t="s">
        <v>257</v>
      </c>
      <c r="H246" s="27">
        <f t="shared" si="3"/>
        <v>1.3813</v>
      </c>
      <c r="N246" s="9"/>
      <c r="O246" s="12"/>
      <c r="P246" s="12"/>
      <c r="Q246" s="9"/>
    </row>
    <row r="247" spans="4:17" x14ac:dyDescent="0.35">
      <c r="D247" s="16" t="s">
        <v>263</v>
      </c>
      <c r="E247" s="11" t="s">
        <v>11</v>
      </c>
      <c r="F247" s="27">
        <v>7.1800000000000003E-2</v>
      </c>
      <c r="G247" s="11" t="s">
        <v>257</v>
      </c>
      <c r="H247" s="27">
        <f t="shared" si="3"/>
        <v>7.1800000000000003E-2</v>
      </c>
    </row>
    <row r="248" spans="4:17" x14ac:dyDescent="0.35">
      <c r="D248" s="16" t="s">
        <v>264</v>
      </c>
      <c r="E248" s="11" t="s">
        <v>11</v>
      </c>
      <c r="F248" s="27">
        <v>5.3699999999999998E-2</v>
      </c>
      <c r="G248" s="11" t="s">
        <v>257</v>
      </c>
      <c r="H248" s="27">
        <f t="shared" si="3"/>
        <v>5.3699999999999998E-2</v>
      </c>
    </row>
    <row r="249" spans="4:17" x14ac:dyDescent="0.35">
      <c r="D249" s="16" t="s">
        <v>265</v>
      </c>
      <c r="E249" s="11" t="s">
        <v>11</v>
      </c>
      <c r="F249" s="27">
        <v>6.0699999999999997E-2</v>
      </c>
      <c r="G249" s="11" t="s">
        <v>257</v>
      </c>
      <c r="H249" s="27">
        <f t="shared" si="3"/>
        <v>6.0699999999999997E-2</v>
      </c>
    </row>
    <row r="250" spans="4:17" x14ac:dyDescent="0.35">
      <c r="D250" s="16" t="s">
        <v>266</v>
      </c>
      <c r="E250" s="11" t="s">
        <v>11</v>
      </c>
      <c r="F250" s="27">
        <v>0.37080000000000002</v>
      </c>
      <c r="G250" s="11" t="s">
        <v>257</v>
      </c>
      <c r="H250" s="27">
        <f t="shared" si="3"/>
        <v>0.37080000000000002</v>
      </c>
    </row>
    <row r="251" spans="4:17" x14ac:dyDescent="0.35">
      <c r="D251" s="16" t="s">
        <v>267</v>
      </c>
      <c r="E251" s="11" t="s">
        <v>11</v>
      </c>
      <c r="F251" s="27">
        <v>0.48920000000000002</v>
      </c>
      <c r="G251" s="11" t="s">
        <v>257</v>
      </c>
      <c r="H251" s="27">
        <f t="shared" si="3"/>
        <v>0.48920000000000002</v>
      </c>
    </row>
    <row r="252" spans="4:17" x14ac:dyDescent="0.35">
      <c r="D252" s="16" t="s">
        <v>268</v>
      </c>
      <c r="E252" s="11" t="s">
        <v>11</v>
      </c>
      <c r="F252" s="27">
        <v>3.8399999999999997E-2</v>
      </c>
      <c r="G252" s="11" t="s">
        <v>257</v>
      </c>
      <c r="H252" s="27">
        <f t="shared" si="3"/>
        <v>3.8399999999999997E-2</v>
      </c>
    </row>
    <row r="253" spans="4:17" x14ac:dyDescent="0.35">
      <c r="D253" s="16" t="s">
        <v>269</v>
      </c>
      <c r="E253" s="11" t="s">
        <v>250</v>
      </c>
      <c r="F253" s="27">
        <v>0.39939999999999998</v>
      </c>
      <c r="G253" s="11" t="s">
        <v>257</v>
      </c>
      <c r="H253" s="27">
        <f t="shared" si="3"/>
        <v>0.39939999999999998</v>
      </c>
    </row>
    <row r="254" spans="4:17" x14ac:dyDescent="0.35">
      <c r="D254" s="16" t="s">
        <v>270</v>
      </c>
      <c r="E254" s="11" t="s">
        <v>250</v>
      </c>
      <c r="F254" s="27">
        <v>1.6500000000000001E-2</v>
      </c>
      <c r="G254" s="11" t="s">
        <v>257</v>
      </c>
      <c r="H254" s="27">
        <f t="shared" si="3"/>
        <v>1.6500000000000001E-2</v>
      </c>
    </row>
    <row r="255" spans="4:17" x14ac:dyDescent="0.35">
      <c r="D255" s="16" t="s">
        <v>271</v>
      </c>
      <c r="E255" s="11" t="s">
        <v>250</v>
      </c>
      <c r="F255" s="27">
        <v>1.5306</v>
      </c>
      <c r="G255" s="11" t="s">
        <v>257</v>
      </c>
      <c r="H255" s="27">
        <f t="shared" si="3"/>
        <v>1.5306</v>
      </c>
    </row>
    <row r="256" spans="4:17" x14ac:dyDescent="0.35">
      <c r="D256" s="16" t="s">
        <v>272</v>
      </c>
      <c r="E256" s="11" t="s">
        <v>250</v>
      </c>
      <c r="F256" s="27">
        <v>2.4539</v>
      </c>
      <c r="G256" s="11" t="s">
        <v>257</v>
      </c>
      <c r="H256" s="27">
        <f t="shared" si="3"/>
        <v>2.4539</v>
      </c>
    </row>
    <row r="257" spans="4:8" x14ac:dyDescent="0.35">
      <c r="D257" s="16" t="s">
        <v>273</v>
      </c>
      <c r="E257" s="11" t="s">
        <v>250</v>
      </c>
      <c r="F257" s="27">
        <v>0.182</v>
      </c>
      <c r="G257" s="11" t="s">
        <v>257</v>
      </c>
      <c r="H257" s="27">
        <f t="shared" si="3"/>
        <v>0.182</v>
      </c>
    </row>
    <row r="258" spans="4:8" x14ac:dyDescent="0.35">
      <c r="D258" s="16" t="s">
        <v>274</v>
      </c>
      <c r="E258" s="11" t="s">
        <v>250</v>
      </c>
      <c r="F258" s="27">
        <v>0.18859999999999999</v>
      </c>
      <c r="G258" s="11" t="s">
        <v>257</v>
      </c>
      <c r="H258" s="27">
        <f t="shared" si="3"/>
        <v>0.18859999999999999</v>
      </c>
    </row>
    <row r="259" spans="4:8" x14ac:dyDescent="0.35">
      <c r="D259" s="16" t="s">
        <v>275</v>
      </c>
      <c r="E259" s="11" t="s">
        <v>250</v>
      </c>
      <c r="F259" s="27">
        <v>2.1100000000000001E-2</v>
      </c>
      <c r="G259" s="11" t="s">
        <v>257</v>
      </c>
      <c r="H259" s="27">
        <f t="shared" si="3"/>
        <v>2.1100000000000001E-2</v>
      </c>
    </row>
    <row r="260" spans="4:8" x14ac:dyDescent="0.35">
      <c r="D260" s="16" t="s">
        <v>276</v>
      </c>
      <c r="E260" s="11" t="s">
        <v>250</v>
      </c>
      <c r="F260" s="27">
        <v>0.32590000000000002</v>
      </c>
      <c r="G260" s="11" t="s">
        <v>257</v>
      </c>
      <c r="H260" s="27">
        <f t="shared" si="3"/>
        <v>0.32590000000000002</v>
      </c>
    </row>
    <row r="261" spans="4:8" x14ac:dyDescent="0.35">
      <c r="D261" s="16" t="s">
        <v>277</v>
      </c>
      <c r="E261" s="11" t="s">
        <v>250</v>
      </c>
      <c r="F261" s="27">
        <v>0.2883</v>
      </c>
      <c r="G261" s="11" t="s">
        <v>257</v>
      </c>
      <c r="H261" s="27">
        <f t="shared" si="3"/>
        <v>0.2883</v>
      </c>
    </row>
    <row r="262" spans="4:8" x14ac:dyDescent="0.35">
      <c r="D262" s="16" t="s">
        <v>278</v>
      </c>
      <c r="E262" s="11" t="s">
        <v>250</v>
      </c>
      <c r="F262" s="27">
        <v>3.2725</v>
      </c>
      <c r="G262" s="11" t="s">
        <v>257</v>
      </c>
      <c r="H262" s="27">
        <f t="shared" si="3"/>
        <v>3.2725</v>
      </c>
    </row>
    <row r="263" spans="4:8" x14ac:dyDescent="0.35">
      <c r="D263" s="16" t="s">
        <v>279</v>
      </c>
      <c r="E263" s="11" t="s">
        <v>250</v>
      </c>
      <c r="F263" s="27">
        <v>2.4681999999999999</v>
      </c>
      <c r="G263" s="11" t="s">
        <v>257</v>
      </c>
      <c r="H263" s="27">
        <f t="shared" si="3"/>
        <v>2.4681999999999999</v>
      </c>
    </row>
    <row r="264" spans="4:8" x14ac:dyDescent="0.35">
      <c r="D264" s="16" t="s">
        <v>280</v>
      </c>
      <c r="E264" s="11" t="s">
        <v>250</v>
      </c>
      <c r="F264" s="27">
        <v>0.1162</v>
      </c>
      <c r="G264" s="11" t="s">
        <v>257</v>
      </c>
      <c r="H264" s="27">
        <f t="shared" si="3"/>
        <v>0.1162</v>
      </c>
    </row>
    <row r="265" spans="4:8" ht="29" x14ac:dyDescent="0.35">
      <c r="D265" s="16"/>
      <c r="E265" s="4" t="s">
        <v>12</v>
      </c>
      <c r="F265" s="6">
        <f>SUM(F266:F307)</f>
        <v>40.967500000000008</v>
      </c>
      <c r="G265" s="6" t="s">
        <v>7</v>
      </c>
      <c r="H265" s="6">
        <f t="shared" si="3"/>
        <v>40.967500000000008</v>
      </c>
    </row>
    <row r="266" spans="4:8" x14ac:dyDescent="0.35">
      <c r="D266" s="16" t="s">
        <v>30</v>
      </c>
      <c r="E266" s="11" t="s">
        <v>20</v>
      </c>
      <c r="F266" s="27">
        <v>0.53820000000000001</v>
      </c>
      <c r="G266" s="11" t="s">
        <v>8</v>
      </c>
      <c r="H266" s="27">
        <f t="shared" si="3"/>
        <v>0.53820000000000001</v>
      </c>
    </row>
    <row r="267" spans="4:8" x14ac:dyDescent="0.35">
      <c r="D267" s="16" t="s">
        <v>31</v>
      </c>
      <c r="E267" s="11" t="s">
        <v>20</v>
      </c>
      <c r="F267" s="27">
        <v>0.19989999999999999</v>
      </c>
      <c r="G267" s="11" t="s">
        <v>8</v>
      </c>
      <c r="H267" s="27">
        <f t="shared" si="3"/>
        <v>0.19989999999999999</v>
      </c>
    </row>
    <row r="268" spans="4:8" x14ac:dyDescent="0.35">
      <c r="D268" s="16" t="s">
        <v>32</v>
      </c>
      <c r="E268" s="11" t="s">
        <v>20</v>
      </c>
      <c r="F268" s="27">
        <v>2.2100000000000002E-2</v>
      </c>
      <c r="G268" s="11" t="s">
        <v>8</v>
      </c>
      <c r="H268" s="27">
        <f t="shared" ref="H268:H331" si="4">F268</f>
        <v>2.2100000000000002E-2</v>
      </c>
    </row>
    <row r="269" spans="4:8" x14ac:dyDescent="0.35">
      <c r="D269" s="16" t="s">
        <v>33</v>
      </c>
      <c r="E269" s="11" t="s">
        <v>20</v>
      </c>
      <c r="F269" s="27">
        <v>1.5699999999999999E-2</v>
      </c>
      <c r="G269" s="11" t="s">
        <v>8</v>
      </c>
      <c r="H269" s="27">
        <f t="shared" si="4"/>
        <v>1.5699999999999999E-2</v>
      </c>
    </row>
    <row r="270" spans="4:8" x14ac:dyDescent="0.35">
      <c r="D270" s="16" t="s">
        <v>34</v>
      </c>
      <c r="E270" s="11" t="s">
        <v>20</v>
      </c>
      <c r="F270" s="27">
        <v>1.8200000000000001E-2</v>
      </c>
      <c r="G270" s="11" t="s">
        <v>8</v>
      </c>
      <c r="H270" s="27">
        <f t="shared" si="4"/>
        <v>1.8200000000000001E-2</v>
      </c>
    </row>
    <row r="271" spans="4:8" x14ac:dyDescent="0.35">
      <c r="D271" s="16" t="s">
        <v>35</v>
      </c>
      <c r="E271" s="11" t="s">
        <v>20</v>
      </c>
      <c r="F271" s="27">
        <v>0.14380000000000001</v>
      </c>
      <c r="G271" s="11" t="s">
        <v>8</v>
      </c>
      <c r="H271" s="27">
        <f t="shared" si="4"/>
        <v>0.14380000000000001</v>
      </c>
    </row>
    <row r="272" spans="4:8" x14ac:dyDescent="0.35">
      <c r="D272" s="16" t="s">
        <v>36</v>
      </c>
      <c r="E272" s="11" t="s">
        <v>20</v>
      </c>
      <c r="F272" s="27">
        <v>5.0065999999999997</v>
      </c>
      <c r="G272" s="11" t="s">
        <v>8</v>
      </c>
      <c r="H272" s="27">
        <f t="shared" si="4"/>
        <v>5.0065999999999997</v>
      </c>
    </row>
    <row r="273" spans="4:8" x14ac:dyDescent="0.35">
      <c r="D273" s="16" t="s">
        <v>37</v>
      </c>
      <c r="E273" s="11" t="s">
        <v>20</v>
      </c>
      <c r="F273" s="27">
        <v>1.3661000000000001</v>
      </c>
      <c r="G273" s="11" t="s">
        <v>8</v>
      </c>
      <c r="H273" s="27">
        <f t="shared" si="4"/>
        <v>1.3661000000000001</v>
      </c>
    </row>
    <row r="274" spans="4:8" x14ac:dyDescent="0.35">
      <c r="D274" s="16" t="s">
        <v>38</v>
      </c>
      <c r="E274" s="11" t="s">
        <v>20</v>
      </c>
      <c r="F274" s="27">
        <v>1.2488999999999999</v>
      </c>
      <c r="G274" s="11" t="s">
        <v>8</v>
      </c>
      <c r="H274" s="27">
        <f t="shared" si="4"/>
        <v>1.2488999999999999</v>
      </c>
    </row>
    <row r="275" spans="4:8" x14ac:dyDescent="0.35">
      <c r="D275" s="16" t="s">
        <v>39</v>
      </c>
      <c r="E275" s="11" t="s">
        <v>20</v>
      </c>
      <c r="F275" s="27">
        <v>0.58760000000000001</v>
      </c>
      <c r="G275" s="11" t="s">
        <v>8</v>
      </c>
      <c r="H275" s="27">
        <f t="shared" si="4"/>
        <v>0.58760000000000001</v>
      </c>
    </row>
    <row r="276" spans="4:8" x14ac:dyDescent="0.35">
      <c r="D276" s="16" t="s">
        <v>40</v>
      </c>
      <c r="E276" s="11" t="s">
        <v>20</v>
      </c>
      <c r="F276" s="27">
        <v>0.3095</v>
      </c>
      <c r="G276" s="3" t="s">
        <v>8</v>
      </c>
      <c r="H276" s="27">
        <f t="shared" si="4"/>
        <v>0.3095</v>
      </c>
    </row>
    <row r="277" spans="4:8" x14ac:dyDescent="0.35">
      <c r="D277" s="16" t="s">
        <v>41</v>
      </c>
      <c r="E277" s="11" t="s">
        <v>20</v>
      </c>
      <c r="F277" s="27">
        <v>0.22939999999999999</v>
      </c>
      <c r="G277" s="3" t="s">
        <v>8</v>
      </c>
      <c r="H277" s="27">
        <f t="shared" si="4"/>
        <v>0.22939999999999999</v>
      </c>
    </row>
    <row r="278" spans="4:8" x14ac:dyDescent="0.35">
      <c r="D278" s="16" t="s">
        <v>42</v>
      </c>
      <c r="E278" s="11" t="s">
        <v>20</v>
      </c>
      <c r="F278" s="27">
        <v>0.74509999999999998</v>
      </c>
      <c r="G278" s="3" t="s">
        <v>8</v>
      </c>
      <c r="H278" s="27">
        <f t="shared" si="4"/>
        <v>0.74509999999999998</v>
      </c>
    </row>
    <row r="279" spans="4:8" x14ac:dyDescent="0.35">
      <c r="D279" s="16" t="s">
        <v>55</v>
      </c>
      <c r="E279" s="11" t="s">
        <v>20</v>
      </c>
      <c r="F279" s="27">
        <v>0.13070000000000001</v>
      </c>
      <c r="G279" s="3" t="s">
        <v>8</v>
      </c>
      <c r="H279" s="27">
        <f t="shared" si="4"/>
        <v>0.13070000000000001</v>
      </c>
    </row>
    <row r="280" spans="4:8" x14ac:dyDescent="0.35">
      <c r="D280" s="16" t="s">
        <v>56</v>
      </c>
      <c r="E280" s="11" t="s">
        <v>20</v>
      </c>
      <c r="F280" s="27">
        <v>0.22109999999999999</v>
      </c>
      <c r="G280" s="3" t="s">
        <v>8</v>
      </c>
      <c r="H280" s="27">
        <f t="shared" si="4"/>
        <v>0.22109999999999999</v>
      </c>
    </row>
    <row r="281" spans="4:8" x14ac:dyDescent="0.35">
      <c r="D281" s="16" t="s">
        <v>57</v>
      </c>
      <c r="E281" s="11" t="s">
        <v>20</v>
      </c>
      <c r="F281" s="27">
        <v>0.92600000000000005</v>
      </c>
      <c r="G281" s="3" t="s">
        <v>8</v>
      </c>
      <c r="H281" s="27">
        <f t="shared" si="4"/>
        <v>0.92600000000000005</v>
      </c>
    </row>
    <row r="282" spans="4:8" x14ac:dyDescent="0.35">
      <c r="D282" s="16" t="s">
        <v>58</v>
      </c>
      <c r="E282" s="11" t="s">
        <v>20</v>
      </c>
      <c r="F282" s="27">
        <v>0.89</v>
      </c>
      <c r="G282" s="3" t="s">
        <v>8</v>
      </c>
      <c r="H282" s="27">
        <f t="shared" si="4"/>
        <v>0.89</v>
      </c>
    </row>
    <row r="283" spans="4:8" x14ac:dyDescent="0.35">
      <c r="D283" s="16" t="s">
        <v>59</v>
      </c>
      <c r="E283" s="11" t="s">
        <v>20</v>
      </c>
      <c r="F283" s="27">
        <v>0.74709999999999999</v>
      </c>
      <c r="G283" s="3" t="s">
        <v>8</v>
      </c>
      <c r="H283" s="27">
        <f t="shared" si="4"/>
        <v>0.74709999999999999</v>
      </c>
    </row>
    <row r="284" spans="4:8" x14ac:dyDescent="0.35">
      <c r="D284" s="16" t="s">
        <v>60</v>
      </c>
      <c r="E284" s="11" t="s">
        <v>20</v>
      </c>
      <c r="F284" s="27">
        <v>0.49159999999999998</v>
      </c>
      <c r="G284" s="3" t="s">
        <v>8</v>
      </c>
      <c r="H284" s="27">
        <f t="shared" si="4"/>
        <v>0.49159999999999998</v>
      </c>
    </row>
    <row r="285" spans="4:8" x14ac:dyDescent="0.35">
      <c r="D285" s="16" t="s">
        <v>61</v>
      </c>
      <c r="E285" s="11" t="s">
        <v>20</v>
      </c>
      <c r="F285" s="27">
        <v>1.9317</v>
      </c>
      <c r="G285" s="3" t="s">
        <v>18</v>
      </c>
      <c r="H285" s="27">
        <f t="shared" si="4"/>
        <v>1.9317</v>
      </c>
    </row>
    <row r="286" spans="4:8" x14ac:dyDescent="0.35">
      <c r="D286" s="16" t="s">
        <v>62</v>
      </c>
      <c r="E286" s="11" t="s">
        <v>20</v>
      </c>
      <c r="F286" s="27">
        <v>0.13139999999999999</v>
      </c>
      <c r="G286" s="3" t="s">
        <v>18</v>
      </c>
      <c r="H286" s="27">
        <f t="shared" si="4"/>
        <v>0.13139999999999999</v>
      </c>
    </row>
    <row r="287" spans="4:8" x14ac:dyDescent="0.35">
      <c r="D287" s="16" t="s">
        <v>63</v>
      </c>
      <c r="E287" s="11" t="s">
        <v>20</v>
      </c>
      <c r="F287" s="27">
        <v>0.5806</v>
      </c>
      <c r="G287" s="11" t="s">
        <v>9</v>
      </c>
      <c r="H287" s="27">
        <f t="shared" si="4"/>
        <v>0.5806</v>
      </c>
    </row>
    <row r="288" spans="4:8" x14ac:dyDescent="0.35">
      <c r="D288" s="16" t="s">
        <v>254</v>
      </c>
      <c r="E288" s="11" t="s">
        <v>20</v>
      </c>
      <c r="F288" s="27">
        <v>4.2999999999999997E-2</v>
      </c>
      <c r="G288" s="11" t="s">
        <v>9</v>
      </c>
      <c r="H288" s="27">
        <f t="shared" si="4"/>
        <v>4.2999999999999997E-2</v>
      </c>
    </row>
    <row r="289" spans="4:8" x14ac:dyDescent="0.35">
      <c r="D289" s="16" t="s">
        <v>255</v>
      </c>
      <c r="E289" s="11" t="s">
        <v>20</v>
      </c>
      <c r="F289" s="27">
        <v>0.96120000000000005</v>
      </c>
      <c r="G289" s="11" t="s">
        <v>9</v>
      </c>
      <c r="H289" s="27">
        <f t="shared" si="4"/>
        <v>0.96120000000000005</v>
      </c>
    </row>
    <row r="290" spans="4:8" x14ac:dyDescent="0.35">
      <c r="D290" s="16" t="s">
        <v>281</v>
      </c>
      <c r="E290" s="11" t="s">
        <v>20</v>
      </c>
      <c r="F290" s="27">
        <v>1.1506000000000001</v>
      </c>
      <c r="G290" s="11" t="s">
        <v>9</v>
      </c>
      <c r="H290" s="27">
        <f t="shared" si="4"/>
        <v>1.1506000000000001</v>
      </c>
    </row>
    <row r="291" spans="4:8" x14ac:dyDescent="0.35">
      <c r="D291" s="16" t="s">
        <v>282</v>
      </c>
      <c r="E291" s="11" t="s">
        <v>20</v>
      </c>
      <c r="F291" s="27">
        <v>6.2399999999999997E-2</v>
      </c>
      <c r="G291" s="11" t="s">
        <v>9</v>
      </c>
      <c r="H291" s="27">
        <f t="shared" si="4"/>
        <v>6.2399999999999997E-2</v>
      </c>
    </row>
    <row r="292" spans="4:8" x14ac:dyDescent="0.35">
      <c r="D292" s="16" t="s">
        <v>283</v>
      </c>
      <c r="E292" s="11" t="s">
        <v>20</v>
      </c>
      <c r="F292" s="27">
        <v>1.4540999999999999</v>
      </c>
      <c r="G292" s="11" t="s">
        <v>9</v>
      </c>
      <c r="H292" s="27">
        <f t="shared" si="4"/>
        <v>1.4540999999999999</v>
      </c>
    </row>
    <row r="293" spans="4:8" x14ac:dyDescent="0.35">
      <c r="D293" s="16" t="s">
        <v>284</v>
      </c>
      <c r="E293" s="11" t="s">
        <v>20</v>
      </c>
      <c r="F293" s="27">
        <v>0.27929999999999999</v>
      </c>
      <c r="G293" s="11" t="s">
        <v>9</v>
      </c>
      <c r="H293" s="27">
        <f t="shared" si="4"/>
        <v>0.27929999999999999</v>
      </c>
    </row>
    <row r="294" spans="4:8" x14ac:dyDescent="0.35">
      <c r="D294" s="16" t="s">
        <v>285</v>
      </c>
      <c r="E294" s="11" t="s">
        <v>20</v>
      </c>
      <c r="F294" s="27">
        <v>0.7127</v>
      </c>
      <c r="G294" s="11" t="s">
        <v>9</v>
      </c>
      <c r="H294" s="27">
        <f t="shared" si="4"/>
        <v>0.7127</v>
      </c>
    </row>
    <row r="295" spans="4:8" x14ac:dyDescent="0.35">
      <c r="D295" s="16" t="s">
        <v>286</v>
      </c>
      <c r="E295" s="11" t="s">
        <v>20</v>
      </c>
      <c r="F295" s="27">
        <v>0.61990000000000001</v>
      </c>
      <c r="G295" s="11" t="s">
        <v>9</v>
      </c>
      <c r="H295" s="27">
        <f t="shared" si="4"/>
        <v>0.61990000000000001</v>
      </c>
    </row>
    <row r="296" spans="4:8" x14ac:dyDescent="0.35">
      <c r="D296" s="16" t="s">
        <v>287</v>
      </c>
      <c r="E296" s="11" t="s">
        <v>20</v>
      </c>
      <c r="F296" s="27">
        <v>0.6452</v>
      </c>
      <c r="G296" s="11" t="s">
        <v>9</v>
      </c>
      <c r="H296" s="27">
        <f t="shared" si="4"/>
        <v>0.6452</v>
      </c>
    </row>
    <row r="297" spans="4:8" x14ac:dyDescent="0.35">
      <c r="D297" s="16" t="s">
        <v>288</v>
      </c>
      <c r="E297" s="11" t="s">
        <v>20</v>
      </c>
      <c r="F297" s="27">
        <v>1.6778</v>
      </c>
      <c r="G297" s="11" t="s">
        <v>9</v>
      </c>
      <c r="H297" s="27">
        <f t="shared" si="4"/>
        <v>1.6778</v>
      </c>
    </row>
    <row r="298" spans="4:8" x14ac:dyDescent="0.35">
      <c r="D298" s="16" t="s">
        <v>289</v>
      </c>
      <c r="E298" s="11" t="s">
        <v>20</v>
      </c>
      <c r="F298" s="27">
        <v>1.7818000000000001</v>
      </c>
      <c r="G298" s="11" t="s">
        <v>9</v>
      </c>
      <c r="H298" s="27">
        <f t="shared" si="4"/>
        <v>1.7818000000000001</v>
      </c>
    </row>
    <row r="299" spans="4:8" x14ac:dyDescent="0.35">
      <c r="D299" s="16" t="s">
        <v>290</v>
      </c>
      <c r="E299" s="11" t="s">
        <v>20</v>
      </c>
      <c r="F299" s="27">
        <v>1.7818000000000001</v>
      </c>
      <c r="G299" s="11" t="s">
        <v>9</v>
      </c>
      <c r="H299" s="27">
        <f t="shared" si="4"/>
        <v>1.7818000000000001</v>
      </c>
    </row>
    <row r="300" spans="4:8" x14ac:dyDescent="0.35">
      <c r="D300" s="16" t="s">
        <v>291</v>
      </c>
      <c r="E300" s="11" t="s">
        <v>20</v>
      </c>
      <c r="F300" s="27">
        <v>2.8685999999999998</v>
      </c>
      <c r="G300" s="11" t="s">
        <v>9</v>
      </c>
      <c r="H300" s="27">
        <f t="shared" si="4"/>
        <v>2.8685999999999998</v>
      </c>
    </row>
    <row r="301" spans="4:8" x14ac:dyDescent="0.35">
      <c r="D301" s="16" t="s">
        <v>292</v>
      </c>
      <c r="E301" s="11" t="s">
        <v>20</v>
      </c>
      <c r="F301" s="27">
        <v>0.29830000000000001</v>
      </c>
      <c r="G301" s="11" t="s">
        <v>9</v>
      </c>
      <c r="H301" s="27">
        <f t="shared" si="4"/>
        <v>0.29830000000000001</v>
      </c>
    </row>
    <row r="302" spans="4:8" x14ac:dyDescent="0.35">
      <c r="D302" s="16" t="s">
        <v>293</v>
      </c>
      <c r="E302" s="11" t="s">
        <v>20</v>
      </c>
      <c r="F302" s="27">
        <v>1.7754000000000001</v>
      </c>
      <c r="G302" s="11" t="s">
        <v>9</v>
      </c>
      <c r="H302" s="27">
        <f t="shared" si="4"/>
        <v>1.7754000000000001</v>
      </c>
    </row>
    <row r="303" spans="4:8" x14ac:dyDescent="0.35">
      <c r="D303" s="16" t="s">
        <v>294</v>
      </c>
      <c r="E303" s="11" t="s">
        <v>20</v>
      </c>
      <c r="F303" s="27">
        <v>6.2972000000000001</v>
      </c>
      <c r="G303" s="11" t="s">
        <v>9</v>
      </c>
      <c r="H303" s="27">
        <f t="shared" si="4"/>
        <v>6.2972000000000001</v>
      </c>
    </row>
    <row r="304" spans="4:8" x14ac:dyDescent="0.35">
      <c r="D304" s="16" t="s">
        <v>295</v>
      </c>
      <c r="E304" s="11" t="s">
        <v>20</v>
      </c>
      <c r="F304" s="27">
        <v>0.52359999999999995</v>
      </c>
      <c r="G304" s="11" t="s">
        <v>9</v>
      </c>
      <c r="H304" s="27">
        <f t="shared" si="4"/>
        <v>0.52359999999999995</v>
      </c>
    </row>
    <row r="305" spans="2:17" x14ac:dyDescent="0.35">
      <c r="D305" s="16" t="s">
        <v>296</v>
      </c>
      <c r="E305" s="11" t="s">
        <v>20</v>
      </c>
      <c r="F305" s="27">
        <v>0.40749999999999997</v>
      </c>
      <c r="G305" s="11" t="s">
        <v>9</v>
      </c>
      <c r="H305" s="27">
        <f t="shared" si="4"/>
        <v>0.40749999999999997</v>
      </c>
    </row>
    <row r="306" spans="2:17" x14ac:dyDescent="0.35">
      <c r="D306" s="16" t="s">
        <v>297</v>
      </c>
      <c r="E306" s="11" t="s">
        <v>20</v>
      </c>
      <c r="F306" s="27">
        <v>0.2198</v>
      </c>
      <c r="G306" s="11" t="s">
        <v>9</v>
      </c>
      <c r="H306" s="27">
        <f t="shared" si="4"/>
        <v>0.2198</v>
      </c>
    </row>
    <row r="307" spans="2:17" x14ac:dyDescent="0.35">
      <c r="D307" s="16" t="s">
        <v>298</v>
      </c>
      <c r="E307" s="11" t="s">
        <v>20</v>
      </c>
      <c r="F307" s="27">
        <v>0.92600000000000005</v>
      </c>
      <c r="G307" s="11" t="s">
        <v>9</v>
      </c>
      <c r="H307" s="27">
        <f t="shared" si="4"/>
        <v>0.92600000000000005</v>
      </c>
    </row>
    <row r="308" spans="2:17" ht="29" x14ac:dyDescent="0.35">
      <c r="D308" s="17"/>
      <c r="E308" s="2" t="s">
        <v>12</v>
      </c>
      <c r="F308" s="6">
        <f>SUM(F309:F310)</f>
        <v>0.30559999999999998</v>
      </c>
      <c r="G308" s="2" t="s">
        <v>12</v>
      </c>
      <c r="H308" s="6">
        <f t="shared" si="4"/>
        <v>0.30559999999999998</v>
      </c>
      <c r="N308" s="9"/>
      <c r="O308" s="9"/>
      <c r="P308" s="9"/>
      <c r="Q308" s="9"/>
    </row>
    <row r="309" spans="2:17" x14ac:dyDescent="0.35">
      <c r="D309" s="17" t="s">
        <v>45</v>
      </c>
      <c r="E309" s="3" t="s">
        <v>21</v>
      </c>
      <c r="F309" s="3">
        <v>0.15559999999999999</v>
      </c>
      <c r="G309" s="3" t="s">
        <v>20</v>
      </c>
      <c r="H309" s="27">
        <f t="shared" si="4"/>
        <v>0.15559999999999999</v>
      </c>
      <c r="N309" s="9"/>
      <c r="O309" s="9"/>
      <c r="P309" s="9"/>
      <c r="Q309" s="9"/>
    </row>
    <row r="310" spans="2:17" x14ac:dyDescent="0.35">
      <c r="D310" s="17" t="s">
        <v>415</v>
      </c>
      <c r="E310" s="3" t="s">
        <v>21</v>
      </c>
      <c r="F310" s="3">
        <v>0.15</v>
      </c>
      <c r="G310" s="3" t="s">
        <v>20</v>
      </c>
      <c r="H310" s="27">
        <f t="shared" si="4"/>
        <v>0.15</v>
      </c>
    </row>
    <row r="311" spans="2:17" ht="29" x14ac:dyDescent="0.35">
      <c r="D311" s="16"/>
      <c r="E311" s="4" t="s">
        <v>12</v>
      </c>
      <c r="F311" s="6">
        <f>SUM(F312:F315)</f>
        <v>3.3000999999999996</v>
      </c>
      <c r="G311" s="2" t="s">
        <v>13</v>
      </c>
      <c r="H311" s="6">
        <f t="shared" si="4"/>
        <v>3.3000999999999996</v>
      </c>
    </row>
    <row r="312" spans="2:17" x14ac:dyDescent="0.35">
      <c r="D312" s="16" t="s">
        <v>43</v>
      </c>
      <c r="E312" s="11" t="s">
        <v>20</v>
      </c>
      <c r="F312" s="27">
        <v>2.371</v>
      </c>
      <c r="G312" s="3" t="s">
        <v>14</v>
      </c>
      <c r="H312" s="27">
        <f t="shared" si="4"/>
        <v>2.371</v>
      </c>
    </row>
    <row r="313" spans="2:17" x14ac:dyDescent="0.35">
      <c r="D313" s="16" t="s">
        <v>44</v>
      </c>
      <c r="E313" s="11" t="s">
        <v>20</v>
      </c>
      <c r="F313" s="27">
        <v>0.56330000000000002</v>
      </c>
      <c r="G313" s="3" t="s">
        <v>14</v>
      </c>
      <c r="H313" s="27">
        <f t="shared" si="4"/>
        <v>0.56330000000000002</v>
      </c>
    </row>
    <row r="314" spans="2:17" x14ac:dyDescent="0.35">
      <c r="D314" s="16" t="s">
        <v>54</v>
      </c>
      <c r="E314" s="11" t="s">
        <v>20</v>
      </c>
      <c r="F314" s="27">
        <v>4.5999999999999999E-2</v>
      </c>
      <c r="G314" s="3" t="s">
        <v>22</v>
      </c>
      <c r="H314" s="27">
        <f t="shared" si="4"/>
        <v>4.5999999999999999E-2</v>
      </c>
    </row>
    <row r="315" spans="2:17" x14ac:dyDescent="0.35">
      <c r="D315" s="16" t="s">
        <v>260</v>
      </c>
      <c r="E315" s="11" t="s">
        <v>20</v>
      </c>
      <c r="F315" s="27">
        <v>0.31979999999999997</v>
      </c>
      <c r="G315" s="3" t="s">
        <v>22</v>
      </c>
      <c r="H315" s="27">
        <f t="shared" si="4"/>
        <v>0.31979999999999997</v>
      </c>
    </row>
    <row r="316" spans="2:17" ht="29" x14ac:dyDescent="0.35">
      <c r="D316" s="17"/>
      <c r="E316" s="2" t="s">
        <v>13</v>
      </c>
      <c r="F316" s="7">
        <f>SUM(F317:F325)</f>
        <v>3.7317300000000002</v>
      </c>
      <c r="G316" s="6" t="s">
        <v>7</v>
      </c>
      <c r="H316" s="6">
        <f t="shared" si="4"/>
        <v>3.7317300000000002</v>
      </c>
    </row>
    <row r="317" spans="2:17" x14ac:dyDescent="0.35">
      <c r="D317" s="17" t="s">
        <v>47</v>
      </c>
      <c r="E317" s="3" t="s">
        <v>22</v>
      </c>
      <c r="F317" s="3">
        <v>0.94950000000000001</v>
      </c>
      <c r="G317" s="3" t="s">
        <v>18</v>
      </c>
      <c r="H317" s="27">
        <f t="shared" si="4"/>
        <v>0.94950000000000001</v>
      </c>
    </row>
    <row r="318" spans="2:17" x14ac:dyDescent="0.35">
      <c r="D318" s="17" t="s">
        <v>416</v>
      </c>
      <c r="E318" s="3" t="s">
        <v>22</v>
      </c>
      <c r="F318" s="3">
        <v>2.5796999999999999</v>
      </c>
      <c r="G318" s="3" t="s">
        <v>9</v>
      </c>
      <c r="H318" s="35">
        <f t="shared" si="4"/>
        <v>2.5796999999999999</v>
      </c>
    </row>
    <row r="319" spans="2:17" x14ac:dyDescent="0.35">
      <c r="D319" s="17" t="s">
        <v>104</v>
      </c>
      <c r="E319" s="3" t="s">
        <v>22</v>
      </c>
      <c r="F319" s="3">
        <v>0.1583</v>
      </c>
      <c r="G319" s="11" t="s">
        <v>10</v>
      </c>
      <c r="H319" s="27">
        <f t="shared" si="4"/>
        <v>0.1583</v>
      </c>
    </row>
    <row r="320" spans="2:17" x14ac:dyDescent="0.35">
      <c r="B320" s="8">
        <v>31</v>
      </c>
      <c r="D320" s="17" t="s">
        <v>105</v>
      </c>
      <c r="E320" s="3" t="s">
        <v>22</v>
      </c>
      <c r="F320" s="3">
        <v>1.3699999999999999E-3</v>
      </c>
      <c r="G320" s="11" t="s">
        <v>11</v>
      </c>
      <c r="H320" s="27">
        <f t="shared" si="4"/>
        <v>1.3699999999999999E-3</v>
      </c>
    </row>
    <row r="321" spans="2:13" x14ac:dyDescent="0.35">
      <c r="B321" s="8">
        <v>32</v>
      </c>
      <c r="D321" s="17" t="s">
        <v>106</v>
      </c>
      <c r="E321" s="3" t="s">
        <v>22</v>
      </c>
      <c r="F321" s="3">
        <v>4.9699999999999996E-3</v>
      </c>
      <c r="G321" s="35" t="s">
        <v>11</v>
      </c>
      <c r="H321" s="35">
        <f t="shared" si="4"/>
        <v>4.9699999999999996E-3</v>
      </c>
    </row>
    <row r="322" spans="2:13" x14ac:dyDescent="0.35">
      <c r="B322" s="8">
        <v>33</v>
      </c>
      <c r="D322" s="17" t="s">
        <v>107</v>
      </c>
      <c r="E322" s="3" t="s">
        <v>22</v>
      </c>
      <c r="F322" s="3">
        <v>8.3359999999999997E-3</v>
      </c>
      <c r="G322" s="11" t="s">
        <v>11</v>
      </c>
      <c r="H322" s="27">
        <f t="shared" si="4"/>
        <v>8.3359999999999997E-3</v>
      </c>
    </row>
    <row r="323" spans="2:13" x14ac:dyDescent="0.35">
      <c r="B323" s="8">
        <v>34</v>
      </c>
      <c r="D323" s="17" t="s">
        <v>108</v>
      </c>
      <c r="E323" s="3" t="s">
        <v>22</v>
      </c>
      <c r="F323" s="3">
        <v>3.3400000000000001E-3</v>
      </c>
      <c r="G323" s="11" t="s">
        <v>11</v>
      </c>
      <c r="H323" s="27">
        <f t="shared" si="4"/>
        <v>3.3400000000000001E-3</v>
      </c>
    </row>
    <row r="324" spans="2:13" x14ac:dyDescent="0.35">
      <c r="B324" s="8">
        <v>35</v>
      </c>
      <c r="D324" s="17" t="s">
        <v>109</v>
      </c>
      <c r="E324" s="3" t="s">
        <v>22</v>
      </c>
      <c r="F324" s="3">
        <v>1.4189999999999999E-2</v>
      </c>
      <c r="G324" s="11" t="s">
        <v>11</v>
      </c>
      <c r="H324" s="27">
        <f t="shared" si="4"/>
        <v>1.4189999999999999E-2</v>
      </c>
    </row>
    <row r="325" spans="2:13" x14ac:dyDescent="0.35">
      <c r="B325" s="8">
        <v>36</v>
      </c>
      <c r="D325" s="17" t="s">
        <v>256</v>
      </c>
      <c r="E325" s="3" t="s">
        <v>22</v>
      </c>
      <c r="F325" s="3">
        <v>1.2024E-2</v>
      </c>
      <c r="G325" s="11" t="s">
        <v>11</v>
      </c>
      <c r="H325" s="27">
        <f t="shared" si="4"/>
        <v>1.2024E-2</v>
      </c>
    </row>
    <row r="326" spans="2:13" ht="29" x14ac:dyDescent="0.35">
      <c r="D326" s="17"/>
      <c r="E326" s="2" t="s">
        <v>13</v>
      </c>
      <c r="F326" s="7">
        <f>SUM(F327:F329)</f>
        <v>6.2188999999999997</v>
      </c>
      <c r="G326" s="2" t="s">
        <v>12</v>
      </c>
      <c r="H326" s="6">
        <f t="shared" si="4"/>
        <v>6.2188999999999997</v>
      </c>
    </row>
    <row r="327" spans="2:13" x14ac:dyDescent="0.35">
      <c r="D327" s="17" t="s">
        <v>46</v>
      </c>
      <c r="E327" s="3" t="s">
        <v>14</v>
      </c>
      <c r="F327" s="3">
        <v>0.2099</v>
      </c>
      <c r="G327" s="3" t="s">
        <v>20</v>
      </c>
      <c r="H327" s="27">
        <f t="shared" si="4"/>
        <v>0.2099</v>
      </c>
    </row>
    <row r="328" spans="2:13" x14ac:dyDescent="0.35">
      <c r="D328" s="17" t="s">
        <v>48</v>
      </c>
      <c r="E328" s="3" t="s">
        <v>22</v>
      </c>
      <c r="F328" s="3">
        <v>1.6860999999999999</v>
      </c>
      <c r="G328" s="3" t="s">
        <v>20</v>
      </c>
      <c r="H328" s="27">
        <f t="shared" si="4"/>
        <v>1.6860999999999999</v>
      </c>
    </row>
    <row r="329" spans="2:13" x14ac:dyDescent="0.35">
      <c r="D329" s="17" t="s">
        <v>128</v>
      </c>
      <c r="E329" s="3" t="s">
        <v>22</v>
      </c>
      <c r="F329" s="3">
        <v>4.3228999999999997</v>
      </c>
      <c r="G329" s="3" t="s">
        <v>20</v>
      </c>
      <c r="H329" s="27">
        <f t="shared" si="4"/>
        <v>4.3228999999999997</v>
      </c>
    </row>
    <row r="330" spans="2:13" ht="29" x14ac:dyDescent="0.35">
      <c r="D330" s="17"/>
      <c r="E330" s="2" t="s">
        <v>13</v>
      </c>
      <c r="F330" s="7">
        <f>SUM(F331)</f>
        <v>0.1</v>
      </c>
      <c r="G330" s="2" t="s">
        <v>13</v>
      </c>
      <c r="H330" s="6">
        <f t="shared" si="4"/>
        <v>0.1</v>
      </c>
    </row>
    <row r="331" spans="2:13" x14ac:dyDescent="0.35">
      <c r="D331" s="17" t="s">
        <v>72</v>
      </c>
      <c r="E331" s="3" t="s">
        <v>22</v>
      </c>
      <c r="F331" s="3">
        <v>0.1</v>
      </c>
      <c r="G331" s="3" t="s">
        <v>257</v>
      </c>
      <c r="H331" s="27">
        <f t="shared" si="4"/>
        <v>0.1</v>
      </c>
    </row>
    <row r="332" spans="2:13" x14ac:dyDescent="0.35">
      <c r="D332" s="17"/>
      <c r="E332" s="6" t="s">
        <v>26</v>
      </c>
      <c r="F332" s="7">
        <f>SUM(F333:F335)</f>
        <v>2.5706000000000002</v>
      </c>
      <c r="G332" s="6" t="s">
        <v>7</v>
      </c>
      <c r="H332" s="6">
        <f t="shared" ref="H332:H340" si="5">F332</f>
        <v>2.5706000000000002</v>
      </c>
    </row>
    <row r="333" spans="2:13" x14ac:dyDescent="0.35">
      <c r="D333" s="17" t="s">
        <v>49</v>
      </c>
      <c r="E333" s="3" t="s">
        <v>24</v>
      </c>
      <c r="F333" s="3">
        <v>7.9899999999999999E-2</v>
      </c>
      <c r="G333" s="3" t="s">
        <v>9</v>
      </c>
      <c r="H333" s="27">
        <f t="shared" si="5"/>
        <v>7.9899999999999999E-2</v>
      </c>
    </row>
    <row r="334" spans="2:13" x14ac:dyDescent="0.35">
      <c r="D334" s="17" t="s">
        <v>50</v>
      </c>
      <c r="E334" s="3" t="s">
        <v>23</v>
      </c>
      <c r="F334" s="3">
        <v>1.6494</v>
      </c>
      <c r="G334" s="3" t="s">
        <v>8</v>
      </c>
      <c r="H334" s="27">
        <f t="shared" si="5"/>
        <v>1.6494</v>
      </c>
    </row>
    <row r="335" spans="2:13" x14ac:dyDescent="0.35">
      <c r="D335" s="17" t="s">
        <v>64</v>
      </c>
      <c r="E335" s="3" t="s">
        <v>23</v>
      </c>
      <c r="F335" s="3">
        <v>0.84130000000000005</v>
      </c>
      <c r="G335" s="3" t="s">
        <v>8</v>
      </c>
      <c r="H335" s="27">
        <f t="shared" si="5"/>
        <v>0.84130000000000005</v>
      </c>
    </row>
    <row r="336" spans="2:13" ht="29" x14ac:dyDescent="0.35">
      <c r="D336" s="17"/>
      <c r="E336" s="6" t="s">
        <v>26</v>
      </c>
      <c r="F336" s="7">
        <f>SUM(F337)</f>
        <v>7.1900000000000006E-2</v>
      </c>
      <c r="G336" s="2" t="s">
        <v>13</v>
      </c>
      <c r="H336" s="6">
        <f t="shared" si="5"/>
        <v>7.1900000000000006E-2</v>
      </c>
      <c r="J336" s="9"/>
      <c r="K336" s="9"/>
      <c r="L336" s="9"/>
      <c r="M336" s="9"/>
    </row>
    <row r="337" spans="1:17" x14ac:dyDescent="0.35">
      <c r="D337" s="17" t="s">
        <v>73</v>
      </c>
      <c r="E337" s="3" t="s">
        <v>24</v>
      </c>
      <c r="F337" s="3">
        <v>7.1900000000000006E-2</v>
      </c>
      <c r="G337" s="3" t="s">
        <v>257</v>
      </c>
      <c r="H337" s="27">
        <f t="shared" si="5"/>
        <v>7.1900000000000006E-2</v>
      </c>
    </row>
    <row r="338" spans="1:17" x14ac:dyDescent="0.35">
      <c r="D338" s="17"/>
      <c r="E338" s="7" t="s">
        <v>15</v>
      </c>
      <c r="F338" s="7">
        <f>SUM(F339:F340)</f>
        <v>4.8099999999999997E-2</v>
      </c>
      <c r="G338" s="6" t="s">
        <v>7</v>
      </c>
      <c r="H338" s="6">
        <f t="shared" si="5"/>
        <v>4.8099999999999997E-2</v>
      </c>
    </row>
    <row r="339" spans="1:17" x14ac:dyDescent="0.35">
      <c r="D339" s="17" t="s">
        <v>51</v>
      </c>
      <c r="E339" s="3" t="s">
        <v>25</v>
      </c>
      <c r="F339" s="27">
        <v>3.9699999999999999E-2</v>
      </c>
      <c r="G339" s="3" t="s">
        <v>8</v>
      </c>
      <c r="H339" s="27">
        <f t="shared" si="5"/>
        <v>3.9699999999999999E-2</v>
      </c>
    </row>
    <row r="340" spans="1:17" x14ac:dyDescent="0.35">
      <c r="D340" s="17" t="s">
        <v>52</v>
      </c>
      <c r="E340" s="3" t="s">
        <v>25</v>
      </c>
      <c r="F340" s="27">
        <v>8.3999999999999995E-3</v>
      </c>
      <c r="G340" s="3" t="s">
        <v>9</v>
      </c>
      <c r="H340" s="27">
        <f t="shared" si="5"/>
        <v>8.3999999999999995E-3</v>
      </c>
    </row>
    <row r="341" spans="1:17" x14ac:dyDescent="0.35">
      <c r="D341" s="38" t="s">
        <v>16</v>
      </c>
      <c r="E341" s="38"/>
      <c r="F341" s="38"/>
      <c r="G341" s="38"/>
      <c r="H341" s="38"/>
    </row>
    <row r="342" spans="1:17" x14ac:dyDescent="0.35">
      <c r="D342" s="15"/>
      <c r="E342" s="6" t="s">
        <v>7</v>
      </c>
      <c r="F342" s="6">
        <f>SUM(F343:F346)</f>
        <v>4.9117999999999995</v>
      </c>
      <c r="G342" s="6" t="s">
        <v>7</v>
      </c>
      <c r="H342" s="6">
        <f>F342</f>
        <v>4.9117999999999995</v>
      </c>
    </row>
    <row r="343" spans="1:17" x14ac:dyDescent="0.35">
      <c r="A343" s="8"/>
      <c r="D343" s="15" t="s">
        <v>417</v>
      </c>
      <c r="E343" s="10" t="s">
        <v>8</v>
      </c>
      <c r="F343" s="29">
        <v>1.5407</v>
      </c>
      <c r="G343" s="10" t="s">
        <v>9</v>
      </c>
      <c r="H343" s="11">
        <f t="shared" ref="H343:H359" si="6">F343</f>
        <v>1.5407</v>
      </c>
      <c r="N343" s="9"/>
      <c r="O343" s="12"/>
      <c r="P343" s="12"/>
      <c r="Q343" s="9"/>
    </row>
    <row r="344" spans="1:17" x14ac:dyDescent="0.35">
      <c r="A344" s="8"/>
      <c r="D344" s="15" t="s">
        <v>418</v>
      </c>
      <c r="E344" s="3" t="s">
        <v>18</v>
      </c>
      <c r="F344" s="29">
        <v>0.41930000000000001</v>
      </c>
      <c r="G344" s="10" t="s">
        <v>9</v>
      </c>
      <c r="H344" s="11">
        <f t="shared" si="6"/>
        <v>0.41930000000000001</v>
      </c>
      <c r="N344" s="9"/>
      <c r="O344" s="12"/>
      <c r="P344" s="12"/>
      <c r="Q344" s="9"/>
    </row>
    <row r="345" spans="1:17" x14ac:dyDescent="0.35">
      <c r="A345" s="8"/>
      <c r="D345" s="15" t="s">
        <v>419</v>
      </c>
      <c r="E345" s="10" t="s">
        <v>10</v>
      </c>
      <c r="F345" s="29">
        <v>2.8001</v>
      </c>
      <c r="G345" s="10" t="s">
        <v>9</v>
      </c>
      <c r="H345" s="11">
        <f t="shared" si="6"/>
        <v>2.8001</v>
      </c>
      <c r="N345" s="9"/>
      <c r="O345" s="12"/>
      <c r="P345" s="12"/>
      <c r="Q345" s="9"/>
    </row>
    <row r="346" spans="1:17" x14ac:dyDescent="0.35">
      <c r="A346" s="8"/>
      <c r="D346" s="15" t="s">
        <v>420</v>
      </c>
      <c r="E346" s="10" t="s">
        <v>250</v>
      </c>
      <c r="F346" s="29">
        <v>0.1517</v>
      </c>
      <c r="G346" s="10" t="s">
        <v>9</v>
      </c>
      <c r="H346" s="11">
        <f t="shared" si="6"/>
        <v>0.1517</v>
      </c>
      <c r="N346" s="9"/>
      <c r="O346" s="12"/>
      <c r="P346" s="12"/>
      <c r="Q346" s="9"/>
    </row>
    <row r="347" spans="1:17" ht="29" x14ac:dyDescent="0.35">
      <c r="D347" s="15"/>
      <c r="E347" s="4" t="s">
        <v>12</v>
      </c>
      <c r="F347" s="6">
        <f>SUM(F348:F355)</f>
        <v>11.9137</v>
      </c>
      <c r="G347" s="6" t="s">
        <v>7</v>
      </c>
      <c r="H347" s="6">
        <f t="shared" si="6"/>
        <v>11.9137</v>
      </c>
    </row>
    <row r="348" spans="1:17" x14ac:dyDescent="0.35">
      <c r="D348" s="15" t="s">
        <v>299</v>
      </c>
      <c r="E348" s="10" t="s">
        <v>20</v>
      </c>
      <c r="F348" s="29">
        <v>3.0602999999999998</v>
      </c>
      <c r="G348" s="3" t="s">
        <v>9</v>
      </c>
      <c r="H348" s="11">
        <f t="shared" si="6"/>
        <v>3.0602999999999998</v>
      </c>
    </row>
    <row r="349" spans="1:17" x14ac:dyDescent="0.35">
      <c r="D349" s="15" t="s">
        <v>300</v>
      </c>
      <c r="E349" s="10" t="s">
        <v>20</v>
      </c>
      <c r="F349" s="29">
        <v>1.1834</v>
      </c>
      <c r="G349" s="3" t="s">
        <v>9</v>
      </c>
      <c r="H349" s="11">
        <f t="shared" si="6"/>
        <v>1.1834</v>
      </c>
    </row>
    <row r="350" spans="1:17" x14ac:dyDescent="0.35">
      <c r="D350" s="15" t="s">
        <v>301</v>
      </c>
      <c r="E350" s="10" t="s">
        <v>20</v>
      </c>
      <c r="F350" s="29">
        <v>0.51370000000000005</v>
      </c>
      <c r="G350" s="3" t="s">
        <v>9</v>
      </c>
      <c r="H350" s="11">
        <f t="shared" si="6"/>
        <v>0.51370000000000005</v>
      </c>
    </row>
    <row r="351" spans="1:17" x14ac:dyDescent="0.35">
      <c r="D351" s="15" t="s">
        <v>302</v>
      </c>
      <c r="E351" s="10" t="s">
        <v>20</v>
      </c>
      <c r="F351" s="29">
        <v>0.73770000000000002</v>
      </c>
      <c r="G351" s="3" t="s">
        <v>9</v>
      </c>
      <c r="H351" s="11">
        <f t="shared" si="6"/>
        <v>0.73770000000000002</v>
      </c>
    </row>
    <row r="352" spans="1:17" x14ac:dyDescent="0.35">
      <c r="D352" s="15" t="s">
        <v>303</v>
      </c>
      <c r="E352" s="10" t="s">
        <v>20</v>
      </c>
      <c r="F352" s="29">
        <v>2.7233000000000001</v>
      </c>
      <c r="G352" s="3" t="s">
        <v>9</v>
      </c>
      <c r="H352" s="11">
        <f t="shared" si="6"/>
        <v>2.7233000000000001</v>
      </c>
    </row>
    <row r="353" spans="1:17" x14ac:dyDescent="0.35">
      <c r="D353" s="15" t="s">
        <v>304</v>
      </c>
      <c r="E353" s="10" t="s">
        <v>20</v>
      </c>
      <c r="F353" s="29">
        <v>0.43840000000000001</v>
      </c>
      <c r="G353" s="3" t="s">
        <v>9</v>
      </c>
      <c r="H353" s="11">
        <f t="shared" si="6"/>
        <v>0.43840000000000001</v>
      </c>
    </row>
    <row r="354" spans="1:17" x14ac:dyDescent="0.35">
      <c r="D354" s="15" t="s">
        <v>305</v>
      </c>
      <c r="E354" s="3" t="s">
        <v>21</v>
      </c>
      <c r="F354" s="29">
        <v>3.2122000000000002</v>
      </c>
      <c r="G354" s="3" t="s">
        <v>9</v>
      </c>
      <c r="H354" s="11">
        <f t="shared" si="6"/>
        <v>3.2122000000000002</v>
      </c>
    </row>
    <row r="355" spans="1:17" x14ac:dyDescent="0.35">
      <c r="D355" s="15" t="s">
        <v>306</v>
      </c>
      <c r="E355" s="3" t="s">
        <v>21</v>
      </c>
      <c r="F355" s="29">
        <v>4.4699999999999997E-2</v>
      </c>
      <c r="G355" s="3" t="s">
        <v>9</v>
      </c>
      <c r="H355" s="11">
        <f t="shared" si="6"/>
        <v>4.4699999999999997E-2</v>
      </c>
    </row>
    <row r="356" spans="1:17" ht="29" x14ac:dyDescent="0.35">
      <c r="D356" s="15"/>
      <c r="E356" s="4" t="s">
        <v>12</v>
      </c>
      <c r="F356" s="6">
        <f>SUM(F357:F359)</f>
        <v>11.745100000000001</v>
      </c>
      <c r="G356" s="2" t="s">
        <v>13</v>
      </c>
      <c r="H356" s="6">
        <f t="shared" si="6"/>
        <v>11.745100000000001</v>
      </c>
    </row>
    <row r="357" spans="1:17" x14ac:dyDescent="0.35">
      <c r="D357" s="15" t="s">
        <v>307</v>
      </c>
      <c r="E357" s="10" t="s">
        <v>20</v>
      </c>
      <c r="F357" s="29">
        <v>9.8740000000000006</v>
      </c>
      <c r="G357" s="3" t="s">
        <v>14</v>
      </c>
      <c r="H357" s="11">
        <f t="shared" si="6"/>
        <v>9.8740000000000006</v>
      </c>
    </row>
    <row r="358" spans="1:17" x14ac:dyDescent="0.35">
      <c r="D358" s="15" t="s">
        <v>308</v>
      </c>
      <c r="E358" s="10" t="s">
        <v>20</v>
      </c>
      <c r="F358" s="10">
        <v>1.1487000000000001</v>
      </c>
      <c r="G358" s="3" t="s">
        <v>14</v>
      </c>
      <c r="H358" s="11">
        <f t="shared" si="6"/>
        <v>1.1487000000000001</v>
      </c>
    </row>
    <row r="359" spans="1:17" ht="15.65" customHeight="1" x14ac:dyDescent="0.35">
      <c r="D359" s="15" t="s">
        <v>309</v>
      </c>
      <c r="E359" s="10" t="s">
        <v>20</v>
      </c>
      <c r="F359" s="10">
        <v>0.72240000000000004</v>
      </c>
      <c r="G359" s="3" t="s">
        <v>14</v>
      </c>
      <c r="H359" s="11">
        <f t="shared" si="6"/>
        <v>0.72240000000000004</v>
      </c>
    </row>
    <row r="360" spans="1:17" x14ac:dyDescent="0.35">
      <c r="D360" s="39" t="s">
        <v>17</v>
      </c>
      <c r="E360" s="39"/>
      <c r="F360" s="39"/>
      <c r="G360" s="39"/>
      <c r="H360" s="39"/>
    </row>
    <row r="361" spans="1:17" x14ac:dyDescent="0.35">
      <c r="D361" s="13"/>
      <c r="E361" s="6" t="s">
        <v>7</v>
      </c>
      <c r="F361" s="6">
        <f>SUM(F362:F363)</f>
        <v>0.35389999999999999</v>
      </c>
      <c r="G361" s="6" t="s">
        <v>7</v>
      </c>
      <c r="H361" s="6">
        <f t="shared" ref="H361:H369" si="7">F361</f>
        <v>0.35389999999999999</v>
      </c>
    </row>
    <row r="362" spans="1:17" x14ac:dyDescent="0.35">
      <c r="A362" s="8"/>
      <c r="D362" s="13" t="s">
        <v>252</v>
      </c>
      <c r="E362" s="10" t="s">
        <v>250</v>
      </c>
      <c r="F362" s="29">
        <v>0.20979999999999999</v>
      </c>
      <c r="G362" s="3" t="s">
        <v>18</v>
      </c>
      <c r="H362" s="11">
        <f t="shared" si="7"/>
        <v>0.20979999999999999</v>
      </c>
      <c r="N362" s="9"/>
      <c r="O362" s="12"/>
      <c r="P362" s="12"/>
      <c r="Q362" s="9"/>
    </row>
    <row r="363" spans="1:17" x14ac:dyDescent="0.35">
      <c r="A363" s="8"/>
      <c r="D363" s="13" t="s">
        <v>253</v>
      </c>
      <c r="E363" s="10" t="s">
        <v>250</v>
      </c>
      <c r="F363" s="29">
        <v>0.14410000000000001</v>
      </c>
      <c r="G363" s="3" t="s">
        <v>18</v>
      </c>
      <c r="H363" s="11">
        <f t="shared" si="7"/>
        <v>0.14410000000000001</v>
      </c>
      <c r="N363" s="9"/>
      <c r="O363" s="12"/>
      <c r="P363" s="12"/>
      <c r="Q363" s="9"/>
    </row>
    <row r="364" spans="1:17" ht="29" x14ac:dyDescent="0.35">
      <c r="D364" s="13"/>
      <c r="E364" s="4" t="s">
        <v>12</v>
      </c>
      <c r="F364" s="6">
        <f>SUM(F365:F367)</f>
        <v>7.4744000000000002</v>
      </c>
      <c r="G364" s="6" t="s">
        <v>7</v>
      </c>
      <c r="H364" s="6">
        <f t="shared" si="7"/>
        <v>7.4744000000000002</v>
      </c>
    </row>
    <row r="365" spans="1:17" x14ac:dyDescent="0.35">
      <c r="D365" s="13" t="s">
        <v>310</v>
      </c>
      <c r="E365" s="10" t="s">
        <v>20</v>
      </c>
      <c r="F365" s="29">
        <v>5.2500999999999998</v>
      </c>
      <c r="G365" s="3" t="s">
        <v>9</v>
      </c>
      <c r="H365" s="11">
        <f t="shared" si="7"/>
        <v>5.2500999999999998</v>
      </c>
    </row>
    <row r="366" spans="1:17" x14ac:dyDescent="0.35">
      <c r="D366" s="13" t="s">
        <v>311</v>
      </c>
      <c r="E366" s="10" t="s">
        <v>20</v>
      </c>
      <c r="F366" s="29">
        <v>1.1444000000000001</v>
      </c>
      <c r="G366" s="3" t="s">
        <v>9</v>
      </c>
      <c r="H366" s="11">
        <f t="shared" si="7"/>
        <v>1.1444000000000001</v>
      </c>
    </row>
    <row r="367" spans="1:17" x14ac:dyDescent="0.35">
      <c r="D367" s="13" t="s">
        <v>312</v>
      </c>
      <c r="E367" s="10" t="s">
        <v>20</v>
      </c>
      <c r="F367" s="29">
        <v>1.0799000000000001</v>
      </c>
      <c r="G367" s="3" t="s">
        <v>9</v>
      </c>
      <c r="H367" s="11">
        <f t="shared" si="7"/>
        <v>1.0799000000000001</v>
      </c>
    </row>
    <row r="368" spans="1:17" x14ac:dyDescent="0.35">
      <c r="D368" s="14"/>
      <c r="E368" s="6" t="s">
        <v>26</v>
      </c>
      <c r="F368" s="7">
        <f>SUM(F369)</f>
        <v>0.74529999999999996</v>
      </c>
      <c r="G368" s="6" t="s">
        <v>7</v>
      </c>
      <c r="H368" s="6">
        <f t="shared" si="7"/>
        <v>0.74529999999999996</v>
      </c>
    </row>
    <row r="369" spans="4:8" x14ac:dyDescent="0.35">
      <c r="D369" s="14" t="s">
        <v>65</v>
      </c>
      <c r="E369" s="3" t="s">
        <v>23</v>
      </c>
      <c r="F369" s="3">
        <v>0.74529999999999996</v>
      </c>
      <c r="G369" s="3" t="s">
        <v>9</v>
      </c>
      <c r="H369" s="11">
        <f t="shared" si="7"/>
        <v>0.74529999999999996</v>
      </c>
    </row>
  </sheetData>
  <mergeCells count="4">
    <mergeCell ref="D6:H6"/>
    <mergeCell ref="D9:H9"/>
    <mergeCell ref="D341:H341"/>
    <mergeCell ref="D360:H36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54"/>
  <sheetViews>
    <sheetView zoomScaleNormal="100" workbookViewId="0"/>
  </sheetViews>
  <sheetFormatPr defaultRowHeight="14.5" x14ac:dyDescent="0.35"/>
  <cols>
    <col min="4" max="4" width="39.7265625" bestFit="1" customWidth="1"/>
    <col min="5" max="5" width="21.1796875" customWidth="1"/>
    <col min="6" max="6" width="13.7265625" customWidth="1"/>
    <col min="7" max="7" width="14.1796875" customWidth="1"/>
    <col min="8" max="8" width="17.453125" customWidth="1"/>
    <col min="9" max="9" width="8.7265625" style="1"/>
  </cols>
  <sheetData>
    <row r="3" spans="4:8" x14ac:dyDescent="0.35">
      <c r="D3" s="40" t="s">
        <v>313</v>
      </c>
      <c r="E3" s="40"/>
      <c r="F3" s="40"/>
      <c r="G3" s="40"/>
      <c r="H3" s="40"/>
    </row>
    <row r="4" spans="4:8" x14ac:dyDescent="0.35">
      <c r="D4" s="18" t="s">
        <v>314</v>
      </c>
      <c r="E4" s="18" t="s">
        <v>315</v>
      </c>
      <c r="F4" s="18" t="s">
        <v>316</v>
      </c>
      <c r="G4" s="18" t="s">
        <v>317</v>
      </c>
      <c r="H4" s="18" t="s">
        <v>318</v>
      </c>
    </row>
    <row r="5" spans="4:8" x14ac:dyDescent="0.35">
      <c r="D5" s="18">
        <v>1</v>
      </c>
      <c r="E5" s="18">
        <v>2</v>
      </c>
      <c r="F5" s="18">
        <v>3</v>
      </c>
      <c r="G5" s="18">
        <v>4</v>
      </c>
      <c r="H5" s="18">
        <v>5</v>
      </c>
    </row>
    <row r="6" spans="4:8" ht="46" x14ac:dyDescent="0.35">
      <c r="D6" s="19" t="s">
        <v>319</v>
      </c>
      <c r="E6" s="20" t="s">
        <v>320</v>
      </c>
      <c r="F6" s="21">
        <f>+F7+F15+F20+F26+F32+F38+F45</f>
        <v>2516.0481</v>
      </c>
      <c r="G6" s="21">
        <f t="shared" ref="G6" si="0">+G7+G15+G20+G26+G32+G38+G45</f>
        <v>2516.0481000000004</v>
      </c>
      <c r="H6" s="21">
        <f>+H7+H15+H20+H26+H32+H38+H45</f>
        <v>2516.0481000000009</v>
      </c>
    </row>
    <row r="7" spans="4:8" x14ac:dyDescent="0.35">
      <c r="D7" s="22" t="s">
        <v>321</v>
      </c>
      <c r="E7" s="23" t="s">
        <v>320</v>
      </c>
      <c r="F7" s="24">
        <f>SUM(F8:F14)</f>
        <v>1764.6026000000002</v>
      </c>
      <c r="G7" s="24">
        <f>SUM(G8:G14)</f>
        <v>1778.9483299999999</v>
      </c>
      <c r="H7" s="24">
        <f t="shared" ref="H7" si="1">SUM(H8:H14)</f>
        <v>1799.0817300000001</v>
      </c>
    </row>
    <row r="8" spans="4:8" x14ac:dyDescent="0.35">
      <c r="D8" s="25" t="s">
        <v>322</v>
      </c>
      <c r="E8" s="32" t="s">
        <v>320</v>
      </c>
      <c r="F8" s="32">
        <v>391.50170000000003</v>
      </c>
      <c r="G8" s="32">
        <f>+F8-21.1723+30.2277</f>
        <v>400.55709999999999</v>
      </c>
      <c r="H8" s="32">
        <f>G8-Лист1!F343</f>
        <v>399.01639999999998</v>
      </c>
    </row>
    <row r="9" spans="4:8" x14ac:dyDescent="0.35">
      <c r="D9" s="25" t="s">
        <v>323</v>
      </c>
      <c r="E9" s="18" t="s">
        <v>320</v>
      </c>
      <c r="F9" s="32">
        <v>578.52099999999996</v>
      </c>
      <c r="G9" s="32">
        <f>+F9-9.1701+7.821</f>
        <v>577.17189999999994</v>
      </c>
      <c r="H9" s="32">
        <f>G9-Лист1!F344+Лист1!H362+Лист1!H363</f>
        <v>577.10649999999987</v>
      </c>
    </row>
    <row r="10" spans="4:8" x14ac:dyDescent="0.35">
      <c r="D10" s="25" t="s">
        <v>324</v>
      </c>
      <c r="E10" s="18" t="s">
        <v>320</v>
      </c>
      <c r="F10" s="32">
        <v>0</v>
      </c>
      <c r="G10" s="32">
        <f t="shared" ref="G10" si="2">F10</f>
        <v>0</v>
      </c>
      <c r="H10" s="32">
        <f t="shared" ref="H10:H13" si="3">G10</f>
        <v>0</v>
      </c>
    </row>
    <row r="11" spans="4:8" x14ac:dyDescent="0.35">
      <c r="D11" s="25" t="s">
        <v>325</v>
      </c>
      <c r="E11" s="18" t="s">
        <v>320</v>
      </c>
      <c r="F11" s="33">
        <v>236.69450000000001</v>
      </c>
      <c r="G11" s="33">
        <f>F11-3.527244+72.3118</f>
        <v>305.47905600000001</v>
      </c>
      <c r="H11" s="32">
        <f>G11+Лист1!H343+Лист1!H344+Лист1!H345+Лист1!H346+Лист1!H348+Лист1!H349+Лист1!H350+Лист1!H351+Лист1!H352+Лист1!H353+Лист1!H354+Лист1!H355+Лист1!H365+Лист1!H366+Лист1!H367+Лист1!H369</f>
        <v>330.52425600000004</v>
      </c>
    </row>
    <row r="12" spans="4:8" x14ac:dyDescent="0.35">
      <c r="D12" s="25" t="s">
        <v>326</v>
      </c>
      <c r="E12" s="18" t="s">
        <v>320</v>
      </c>
      <c r="F12" s="32">
        <v>65.656300000000002</v>
      </c>
      <c r="G12" s="32">
        <f>+F12-7.6209+1.8137</f>
        <v>59.8491</v>
      </c>
      <c r="H12" s="32">
        <f>G12-Лист1!F345</f>
        <v>57.048999999999999</v>
      </c>
    </row>
    <row r="13" spans="4:8" x14ac:dyDescent="0.35">
      <c r="D13" s="25" t="s">
        <v>327</v>
      </c>
      <c r="E13" s="18" t="s">
        <v>320</v>
      </c>
      <c r="F13" s="33">
        <v>234.25540000000001</v>
      </c>
      <c r="G13" s="33">
        <f>+F13-1.3821+1.657654</f>
        <v>234.53095400000001</v>
      </c>
      <c r="H13" s="32">
        <f t="shared" si="3"/>
        <v>234.53095400000001</v>
      </c>
    </row>
    <row r="14" spans="4:8" x14ac:dyDescent="0.35">
      <c r="D14" s="25" t="s">
        <v>328</v>
      </c>
      <c r="E14" s="18" t="s">
        <v>320</v>
      </c>
      <c r="F14" s="32">
        <v>257.97370000000001</v>
      </c>
      <c r="G14" s="32">
        <f>+F14-56.61348</f>
        <v>201.36022</v>
      </c>
      <c r="H14" s="32">
        <f>G14-Лист1!F346-Лист1!F362-Лист1!F363</f>
        <v>200.85461999999998</v>
      </c>
    </row>
    <row r="15" spans="4:8" ht="34.5" x14ac:dyDescent="0.35">
      <c r="D15" s="22" t="s">
        <v>329</v>
      </c>
      <c r="E15" s="23" t="s">
        <v>320</v>
      </c>
      <c r="F15" s="24">
        <f>SUM(F16:F19)</f>
        <v>396.68380000000002</v>
      </c>
      <c r="G15" s="24">
        <f t="shared" ref="G15:H15" si="4">SUM(G16:G19)</f>
        <v>376.40060000000028</v>
      </c>
      <c r="H15" s="24">
        <f t="shared" si="4"/>
        <v>345.26740000000018</v>
      </c>
    </row>
    <row r="16" spans="4:8" x14ac:dyDescent="0.35">
      <c r="D16" s="25" t="s">
        <v>330</v>
      </c>
      <c r="E16" s="18" t="s">
        <v>320</v>
      </c>
      <c r="F16" s="18">
        <v>387.05880000000002</v>
      </c>
      <c r="G16" s="18">
        <f>F16-Лист1!F266-Лист1!F267-Лист1!F268-Лист1!F269-Лист1!F270-Лист1!F271-Лист1!F272-Лист1!F273-Лист1!F274-Лист1!F275-Лист1!F276-Лист1!F277-Лист1!F278-Лист1!F279-Лист1!F280-Лист1!F281-Лист1!F282-Лист1!F283-Лист1!F284-Лист1!F285-Лист1!F286-Лист1!F287-Лист1!F288-Лист1!F289-Лист1!F290-Лист1!F291-Лист1!F292-Лист1!F293-Лист1!F294-Лист1!F295-Лист1!F296-Лист1!F297-Лист1!F298-Лист1!F299-Лист1!F300-Лист1!F301-Лист1!F302-Лист1!F303-Лист1!F304-Лист1!F305-Лист1!F306-Лист1!F307-Лист1!F312-Лист1!F313-Лист1!F314-Лист1!F315+Лист1!H186+Лист1!H187+Лист1!H188+Лист1!H189+Лист1!H190+Лист1!H191+Лист1!H192+Лист1!H193+Лист1!H194+Лист1!H195+Лист1!H196+Лист1!H197+Лист1!H198+Лист1!H199+Лист1!H200+Лист1!H201+Лист1!H202+Лист1!H203+Лист1!H204+Лист1!H205+Лист1!H206+Лист1!H207+Лист1!H208+Лист1!H209+Лист1!H210+Лист1!H211+Лист1!H212+Лист1!H213+Лист1!H214+Лист1!H215+Лист1!H216+Лист1!H217+Лист1!H218+Лист1!H219+Лист1!H220+Лист1!H221+Лист1!H222+Лист1!H309+Лист1!H310+Лист1!H327+Лист1!H328+Лист1!H329</f>
        <v>367.08120000000025</v>
      </c>
      <c r="H16" s="18">
        <f>G16-Лист1!F348-Лист1!F349-Лист1!F350-Лист1!F351-Лист1!F352-Лист1!F353-Лист1!F357-Лист1!F358-Лист1!F359-Лист1!F365-Лист1!F366-Лист1!F367</f>
        <v>339.20490000000018</v>
      </c>
    </row>
    <row r="17" spans="4:8" x14ac:dyDescent="0.35">
      <c r="D17" s="25" t="s">
        <v>331</v>
      </c>
      <c r="E17" s="18" t="s">
        <v>320</v>
      </c>
      <c r="F17" s="18">
        <v>7.9341999999999997</v>
      </c>
      <c r="G17" s="18">
        <f>F17-Лист1!F309-Лист1!F310</f>
        <v>7.6285999999999996</v>
      </c>
      <c r="H17" s="18">
        <f>G17-Лист1!F354-Лист1!F355</f>
        <v>4.3716999999999997</v>
      </c>
    </row>
    <row r="18" spans="4:8" x14ac:dyDescent="0.35">
      <c r="D18" s="25" t="s">
        <v>332</v>
      </c>
      <c r="E18" s="18" t="s">
        <v>320</v>
      </c>
      <c r="F18" s="18">
        <v>1.6908000000000001</v>
      </c>
      <c r="G18" s="18">
        <f t="shared" ref="G18:G19" si="5">F18</f>
        <v>1.6908000000000001</v>
      </c>
      <c r="H18" s="18">
        <f t="shared" ref="H18:H19" si="6">G18</f>
        <v>1.6908000000000001</v>
      </c>
    </row>
    <row r="19" spans="4:8" x14ac:dyDescent="0.35">
      <c r="D19" s="25" t="s">
        <v>333</v>
      </c>
      <c r="E19" s="18" t="s">
        <v>320</v>
      </c>
      <c r="F19" s="18">
        <v>0</v>
      </c>
      <c r="G19" s="18">
        <f t="shared" si="5"/>
        <v>0</v>
      </c>
      <c r="H19" s="18">
        <f t="shared" si="6"/>
        <v>0</v>
      </c>
    </row>
    <row r="20" spans="4:8" ht="34.5" x14ac:dyDescent="0.35">
      <c r="D20" s="22" t="s">
        <v>334</v>
      </c>
      <c r="E20" s="23" t="s">
        <v>320</v>
      </c>
      <c r="F20" s="24">
        <f>SUM(F21:F25)</f>
        <v>112.11660000000001</v>
      </c>
      <c r="G20" s="24">
        <f t="shared" ref="G20:H20" si="7">SUM(G21:G25)</f>
        <v>120.82327000000001</v>
      </c>
      <c r="H20" s="24">
        <f t="shared" si="7"/>
        <v>132.56837000000002</v>
      </c>
    </row>
    <row r="21" spans="4:8" x14ac:dyDescent="0.35">
      <c r="D21" s="25" t="s">
        <v>335</v>
      </c>
      <c r="E21" s="18" t="s">
        <v>320</v>
      </c>
      <c r="F21" s="32">
        <v>6.6745000000000001</v>
      </c>
      <c r="G21" s="32">
        <f>+F21-0.2099+2.9343</f>
        <v>9.3988999999999994</v>
      </c>
      <c r="H21" s="18">
        <f>G21+Лист1!H357+Лист1!H358+Лист1!H359</f>
        <v>21.144000000000002</v>
      </c>
    </row>
    <row r="22" spans="4:8" x14ac:dyDescent="0.35">
      <c r="D22" s="25" t="s">
        <v>336</v>
      </c>
      <c r="E22" s="18" t="s">
        <v>320</v>
      </c>
      <c r="F22" s="32">
        <v>1.3456999999999999</v>
      </c>
      <c r="G22" s="32">
        <f t="shared" ref="G22:G23" si="8">F22</f>
        <v>1.3456999999999999</v>
      </c>
      <c r="H22" s="18">
        <f t="shared" ref="H22:H25" si="9">G22</f>
        <v>1.3456999999999999</v>
      </c>
    </row>
    <row r="23" spans="4:8" x14ac:dyDescent="0.35">
      <c r="D23" s="25" t="s">
        <v>337</v>
      </c>
      <c r="E23" s="18" t="s">
        <v>320</v>
      </c>
      <c r="F23" s="32">
        <v>46.767699999999998</v>
      </c>
      <c r="G23" s="32">
        <f t="shared" si="8"/>
        <v>46.767699999999998</v>
      </c>
      <c r="H23" s="18">
        <f t="shared" si="9"/>
        <v>46.767699999999998</v>
      </c>
    </row>
    <row r="24" spans="4:8" x14ac:dyDescent="0.35">
      <c r="D24" s="25" t="s">
        <v>338</v>
      </c>
      <c r="E24" s="18" t="s">
        <v>320</v>
      </c>
      <c r="F24" s="32">
        <v>21.3277</v>
      </c>
      <c r="G24" s="32">
        <f>+F24-9.84073+0.3658</f>
        <v>11.85277</v>
      </c>
      <c r="H24" s="18">
        <f t="shared" si="9"/>
        <v>11.85277</v>
      </c>
    </row>
    <row r="25" spans="4:8" x14ac:dyDescent="0.35">
      <c r="D25" s="25" t="s">
        <v>344</v>
      </c>
      <c r="E25" s="18" t="s">
        <v>320</v>
      </c>
      <c r="F25" s="32">
        <v>36.000999999999998</v>
      </c>
      <c r="G25" s="32">
        <f>+F25+15.4572</f>
        <v>51.458199999999998</v>
      </c>
      <c r="H25" s="18">
        <f t="shared" si="9"/>
        <v>51.458199999999998</v>
      </c>
    </row>
    <row r="26" spans="4:8" ht="23" x14ac:dyDescent="0.35">
      <c r="D26" s="22" t="s">
        <v>339</v>
      </c>
      <c r="E26" s="23" t="s">
        <v>320</v>
      </c>
      <c r="F26" s="24">
        <f>SUM(F27:F31)</f>
        <v>62.637500000000003</v>
      </c>
      <c r="G26" s="24">
        <f t="shared" ref="G26:H26" si="10">SUM(G27:G31)</f>
        <v>59.994999999999997</v>
      </c>
      <c r="H26" s="24">
        <f t="shared" si="10"/>
        <v>59.249699999999997</v>
      </c>
    </row>
    <row r="27" spans="4:8" x14ac:dyDescent="0.35">
      <c r="D27" s="25" t="s">
        <v>340</v>
      </c>
      <c r="E27" s="18" t="s">
        <v>320</v>
      </c>
      <c r="F27" s="18">
        <v>0</v>
      </c>
      <c r="G27" s="18">
        <f t="shared" ref="G27:G31" si="11">F27</f>
        <v>0</v>
      </c>
      <c r="H27" s="18">
        <f t="shared" ref="H27:H31" si="12">G27</f>
        <v>0</v>
      </c>
    </row>
    <row r="28" spans="4:8" x14ac:dyDescent="0.35">
      <c r="D28" s="25" t="s">
        <v>341</v>
      </c>
      <c r="E28" s="18" t="s">
        <v>320</v>
      </c>
      <c r="F28" s="18">
        <v>7.3596000000000004</v>
      </c>
      <c r="G28" s="18">
        <f t="shared" si="11"/>
        <v>7.3596000000000004</v>
      </c>
      <c r="H28" s="18">
        <f t="shared" si="12"/>
        <v>7.3596000000000004</v>
      </c>
    </row>
    <row r="29" spans="4:8" x14ac:dyDescent="0.35">
      <c r="D29" s="25" t="s">
        <v>342</v>
      </c>
      <c r="E29" s="18" t="s">
        <v>320</v>
      </c>
      <c r="F29" s="18">
        <v>29.512799999999999</v>
      </c>
      <c r="G29" s="18">
        <f>F29-Лист1!F334-Лист1!F335</f>
        <v>27.022099999999998</v>
      </c>
      <c r="H29" s="18">
        <f>G29-Лист1!F369</f>
        <v>26.276799999999998</v>
      </c>
    </row>
    <row r="30" spans="4:8" x14ac:dyDescent="0.35">
      <c r="D30" s="25" t="s">
        <v>343</v>
      </c>
      <c r="E30" s="18" t="s">
        <v>320</v>
      </c>
      <c r="F30" s="18">
        <v>25.7651</v>
      </c>
      <c r="G30" s="18">
        <f>F30-Лист1!F333-Лист1!F337</f>
        <v>25.613300000000002</v>
      </c>
      <c r="H30" s="18">
        <f t="shared" si="12"/>
        <v>25.613300000000002</v>
      </c>
    </row>
    <row r="31" spans="4:8" x14ac:dyDescent="0.35">
      <c r="D31" s="22" t="s">
        <v>345</v>
      </c>
      <c r="E31" s="23" t="s">
        <v>320</v>
      </c>
      <c r="F31" s="24">
        <v>0</v>
      </c>
      <c r="G31" s="28">
        <f t="shared" si="11"/>
        <v>0</v>
      </c>
      <c r="H31" s="28">
        <f t="shared" si="12"/>
        <v>0</v>
      </c>
    </row>
    <row r="32" spans="4:8" x14ac:dyDescent="0.35">
      <c r="D32" s="22" t="s">
        <v>346</v>
      </c>
      <c r="E32" s="23" t="s">
        <v>320</v>
      </c>
      <c r="F32" s="24">
        <f>SUM(F33:F37)</f>
        <v>3.2162999999999999</v>
      </c>
      <c r="G32" s="24">
        <f t="shared" ref="G32:H32" si="13">SUM(G33:G37)</f>
        <v>3.1376999999999997</v>
      </c>
      <c r="H32" s="24">
        <f t="shared" si="13"/>
        <v>3.1376999999999997</v>
      </c>
    </row>
    <row r="33" spans="4:8" x14ac:dyDescent="0.35">
      <c r="D33" s="25" t="s">
        <v>347</v>
      </c>
      <c r="E33" s="18" t="s">
        <v>320</v>
      </c>
      <c r="F33" s="18">
        <v>0</v>
      </c>
      <c r="G33" s="18">
        <f t="shared" ref="G33:G36" si="14">F33</f>
        <v>0</v>
      </c>
      <c r="H33" s="18">
        <f t="shared" ref="H33:H37" si="15">G33</f>
        <v>0</v>
      </c>
    </row>
    <row r="34" spans="4:8" x14ac:dyDescent="0.35">
      <c r="D34" s="25" t="s">
        <v>348</v>
      </c>
      <c r="E34" s="18" t="s">
        <v>320</v>
      </c>
      <c r="F34" s="18">
        <v>0</v>
      </c>
      <c r="G34" s="18">
        <f t="shared" si="14"/>
        <v>0</v>
      </c>
      <c r="H34" s="18">
        <f t="shared" si="15"/>
        <v>0</v>
      </c>
    </row>
    <row r="35" spans="4:8" x14ac:dyDescent="0.35">
      <c r="D35" s="25" t="s">
        <v>349</v>
      </c>
      <c r="E35" s="18" t="s">
        <v>320</v>
      </c>
      <c r="F35" s="18">
        <v>0</v>
      </c>
      <c r="G35" s="18">
        <f t="shared" si="14"/>
        <v>0</v>
      </c>
      <c r="H35" s="18">
        <f t="shared" si="15"/>
        <v>0</v>
      </c>
    </row>
    <row r="36" spans="4:8" x14ac:dyDescent="0.35">
      <c r="D36" s="25" t="s">
        <v>350</v>
      </c>
      <c r="E36" s="18" t="s">
        <v>320</v>
      </c>
      <c r="F36" s="18">
        <v>0</v>
      </c>
      <c r="G36" s="18">
        <f t="shared" si="14"/>
        <v>0</v>
      </c>
      <c r="H36" s="18">
        <f t="shared" si="15"/>
        <v>0</v>
      </c>
    </row>
    <row r="37" spans="4:8" x14ac:dyDescent="0.35">
      <c r="D37" s="25" t="s">
        <v>351</v>
      </c>
      <c r="E37" s="18" t="s">
        <v>320</v>
      </c>
      <c r="F37" s="18">
        <v>3.2162999999999999</v>
      </c>
      <c r="G37" s="18">
        <f>F37-Лист1!F11</f>
        <v>3.1376999999999997</v>
      </c>
      <c r="H37" s="18">
        <f t="shared" si="15"/>
        <v>3.1376999999999997</v>
      </c>
    </row>
    <row r="38" spans="4:8" x14ac:dyDescent="0.35">
      <c r="D38" s="22" t="s">
        <v>352</v>
      </c>
      <c r="E38" s="23" t="s">
        <v>320</v>
      </c>
      <c r="F38" s="24">
        <f>SUM(F39:F44)</f>
        <v>118.89959999999999</v>
      </c>
      <c r="G38" s="24">
        <f t="shared" ref="G38:H38" si="16">SUM(G39:G44)</f>
        <v>118.89959999999999</v>
      </c>
      <c r="H38" s="24">
        <f t="shared" si="16"/>
        <v>118.89959999999999</v>
      </c>
    </row>
    <row r="39" spans="4:8" x14ac:dyDescent="0.35">
      <c r="D39" s="26" t="s">
        <v>353</v>
      </c>
      <c r="E39" s="18" t="s">
        <v>320</v>
      </c>
      <c r="F39" s="18">
        <v>0.20749999999999999</v>
      </c>
      <c r="G39" s="18">
        <f t="shared" ref="G39:G44" si="17">F39</f>
        <v>0.20749999999999999</v>
      </c>
      <c r="H39" s="18">
        <f t="shared" ref="H39:H44" si="18">G39</f>
        <v>0.20749999999999999</v>
      </c>
    </row>
    <row r="40" spans="4:8" x14ac:dyDescent="0.35">
      <c r="D40" s="26" t="s">
        <v>354</v>
      </c>
      <c r="E40" s="18" t="s">
        <v>320</v>
      </c>
      <c r="F40" s="18">
        <v>0</v>
      </c>
      <c r="G40" s="18">
        <f t="shared" si="17"/>
        <v>0</v>
      </c>
      <c r="H40" s="18">
        <f t="shared" si="18"/>
        <v>0</v>
      </c>
    </row>
    <row r="41" spans="4:8" x14ac:dyDescent="0.35">
      <c r="D41" s="26" t="s">
        <v>355</v>
      </c>
      <c r="E41" s="18" t="s">
        <v>320</v>
      </c>
      <c r="F41" s="18">
        <v>0</v>
      </c>
      <c r="G41" s="18">
        <f t="shared" si="17"/>
        <v>0</v>
      </c>
      <c r="H41" s="18">
        <f t="shared" si="18"/>
        <v>0</v>
      </c>
    </row>
    <row r="42" spans="4:8" x14ac:dyDescent="0.35">
      <c r="D42" s="26" t="s">
        <v>356</v>
      </c>
      <c r="E42" s="18" t="s">
        <v>320</v>
      </c>
      <c r="F42" s="18">
        <v>0</v>
      </c>
      <c r="G42" s="18">
        <f t="shared" si="17"/>
        <v>0</v>
      </c>
      <c r="H42" s="18">
        <f t="shared" si="18"/>
        <v>0</v>
      </c>
    </row>
    <row r="43" spans="4:8" x14ac:dyDescent="0.35">
      <c r="D43" s="26" t="s">
        <v>357</v>
      </c>
      <c r="E43" s="18" t="s">
        <v>320</v>
      </c>
      <c r="F43" s="18">
        <v>118.6921</v>
      </c>
      <c r="G43" s="18">
        <f t="shared" si="17"/>
        <v>118.6921</v>
      </c>
      <c r="H43" s="18">
        <f t="shared" si="18"/>
        <v>118.6921</v>
      </c>
    </row>
    <row r="44" spans="4:8" x14ac:dyDescent="0.35">
      <c r="D44" s="26" t="s">
        <v>358</v>
      </c>
      <c r="E44" s="18" t="s">
        <v>320</v>
      </c>
      <c r="F44" s="18">
        <v>0</v>
      </c>
      <c r="G44" s="18">
        <f t="shared" si="17"/>
        <v>0</v>
      </c>
      <c r="H44" s="18">
        <f t="shared" si="18"/>
        <v>0</v>
      </c>
    </row>
    <row r="45" spans="4:8" x14ac:dyDescent="0.35">
      <c r="D45" s="22" t="s">
        <v>359</v>
      </c>
      <c r="E45" s="23" t="s">
        <v>320</v>
      </c>
      <c r="F45" s="24">
        <f>SUM(F46:F50)</f>
        <v>57.891700000000007</v>
      </c>
      <c r="G45" s="24">
        <f t="shared" ref="G45:H45" si="19">SUM(G46:G50)</f>
        <v>57.843600000000002</v>
      </c>
      <c r="H45" s="24">
        <f t="shared" si="19"/>
        <v>57.843600000000002</v>
      </c>
    </row>
    <row r="46" spans="4:8" x14ac:dyDescent="0.35">
      <c r="D46" s="25" t="s">
        <v>360</v>
      </c>
      <c r="E46" s="18" t="s">
        <v>320</v>
      </c>
      <c r="F46" s="18">
        <v>52.317100000000003</v>
      </c>
      <c r="G46" s="18">
        <f>F46-Лист1!F339-Лист1!F340</f>
        <v>52.268999999999998</v>
      </c>
      <c r="H46" s="18">
        <f t="shared" ref="H46:H50" si="20">G46</f>
        <v>52.268999999999998</v>
      </c>
    </row>
    <row r="47" spans="4:8" x14ac:dyDescent="0.35">
      <c r="D47" s="25" t="s">
        <v>361</v>
      </c>
      <c r="E47" s="18" t="s">
        <v>320</v>
      </c>
      <c r="F47" s="18">
        <v>0</v>
      </c>
      <c r="G47" s="18">
        <f t="shared" ref="G47:G50" si="21">F47</f>
        <v>0</v>
      </c>
      <c r="H47" s="18">
        <f t="shared" si="20"/>
        <v>0</v>
      </c>
    </row>
    <row r="48" spans="4:8" x14ac:dyDescent="0.35">
      <c r="D48" s="25" t="s">
        <v>362</v>
      </c>
      <c r="E48" s="18" t="s">
        <v>320</v>
      </c>
      <c r="F48" s="18">
        <v>5.484</v>
      </c>
      <c r="G48" s="18">
        <f t="shared" si="21"/>
        <v>5.484</v>
      </c>
      <c r="H48" s="18">
        <f t="shared" si="20"/>
        <v>5.484</v>
      </c>
    </row>
    <row r="49" spans="4:8" x14ac:dyDescent="0.35">
      <c r="D49" s="25" t="s">
        <v>363</v>
      </c>
      <c r="E49" s="18" t="s">
        <v>320</v>
      </c>
      <c r="F49" s="18">
        <v>9.06E-2</v>
      </c>
      <c r="G49" s="18">
        <f t="shared" si="21"/>
        <v>9.06E-2</v>
      </c>
      <c r="H49" s="18">
        <f t="shared" si="20"/>
        <v>9.06E-2</v>
      </c>
    </row>
    <row r="50" spans="4:8" x14ac:dyDescent="0.35">
      <c r="D50" s="25" t="s">
        <v>364</v>
      </c>
      <c r="E50" s="18" t="s">
        <v>320</v>
      </c>
      <c r="F50" s="18">
        <v>0</v>
      </c>
      <c r="G50" s="18">
        <f t="shared" si="21"/>
        <v>0</v>
      </c>
      <c r="H50" s="18">
        <f t="shared" si="20"/>
        <v>0</v>
      </c>
    </row>
    <row r="54" spans="4:8" x14ac:dyDescent="0.35">
      <c r="H54" s="1"/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2024-12-03T11:22:33Z</dcterms:modified>
</cp:coreProperties>
</file>